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<sst xmlns="http://schemas.openxmlformats.org/spreadsheetml/2006/main" count="142" uniqueCount="57">
  <si>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</si>
  <si>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</si>
  <si>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</si>
  <si>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</si>
  <si>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</si>
  <si>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</si>
  <si>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</si>
  <si>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</si>
  <si>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</si>
  <si>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</si>
  <si>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</si>
  <si>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</si>
  <si>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</si>
  <si>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</si>
  <si>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</si>
  <si>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</si>
  <si>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</si>
  <si>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</si>
  <si>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</si>
  <si>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</si>
  <si>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</si>
  <si>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</si>
  <si>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</si>
  <si>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</si>
  <si>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</si>
  <si>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</si>
  <si>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</si>
  <si>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</si>
  <si>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</si>
  <si>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</si>
  <si>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</si>
  <si>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</si>
  <si>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</si>
  <si>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</si>
  <si>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</si>
  <si>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</si>
  <si>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Ryan Douthitt</t>
  </si>
  <si>
    <t>Rick Mills</t>
  </si>
  <si>
    <t>Dave Desmond</t>
  </si>
  <si>
    <t>Bobby Herrington</t>
  </si>
  <si>
    <t>Steve Vierhus</t>
  </si>
  <si>
    <t>Dave Bejvan</t>
  </si>
  <si>
    <t>Bob Webb</t>
  </si>
  <si>
    <t>Mike Polley</t>
  </si>
  <si>
    <t>Wayne Johnson</t>
  </si>
  <si>
    <t>Eric Johnson</t>
  </si>
  <si>
    <t>Mike Mostrong</t>
  </si>
  <si>
    <t>Ryan Douthit</t>
  </si>
  <si>
    <t>Rick Drake</t>
  </si>
  <si>
    <t>Ray roussy</t>
  </si>
  <si>
    <t>Jeff Davis</t>
  </si>
  <si>
    <t>Allan Snowie</t>
  </si>
  <si>
    <t>Bobb Webb</t>
  </si>
  <si>
    <t>Ray Roussy</t>
  </si>
  <si>
    <t>Felipe Irigoyen</t>
  </si>
  <si>
    <t>Bill Salem</t>
  </si>
  <si>
    <t>Dave Wakefield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</si>
</sst>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/>
            </c:numRef>
          </c:xVal>
          <c:yVal>
            <c:numRef>
              <c:f>SPEED!$D$5:$D$37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/>
            </c:numRef>
          </c:xVal>
          <c:yVal>
            <c:numRef>
              <c:f>SPEED!$D$44:$D$58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/>
            </c:numRef>
          </c:yVal>
          <c:smooth val="1"/>
        </c:ser>
        <c:axId val="298029"/>
        <c:axId val="2682262"/>
      </c:scatterChart>
      <c:valAx>
        <c:axId val="298029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682262"/>
        <c:crossesAt val="180"/>
        <c:crossBetween val="midCat"/>
        <c:dispUnits/>
        <c:majorUnit val="377.748"/>
      </c:valAx>
      <c:valAx>
        <c:axId val="2682262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029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6">
      <selection activeCell="M9" sqref="M9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81.7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>TRUNC(N6)</f>
        <v>0</v>
      </c>
      <c r="L6" s="75">
        <f>TRUNC((N6-K6)*60)</f>
        <v>0</v>
      </c>
      <c r="M6" s="75">
        <f>(N6-(K6+L6/60))*3600</f>
        <v>0</v>
      </c>
      <c r="N6" s="76">
        <f aca="true" t="shared" si="1" ref="N6:N64">((H6+I6/60+J6/3600)-(E6+F6/60+G6/3600))</f>
        <v>0</v>
      </c>
      <c r="O6" s="77" t="e">
        <f aca="true" t="shared" si="2" ref="O6:O64">$B$3/((H6+I6/60+J6/3600)-(E6+F6/60+G6/3600))</f>
        <v>#DIV/0!</v>
      </c>
      <c r="P6" s="11" t="str">
        <f aca="true" t="shared" si="3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46</v>
      </c>
      <c r="C7" s="81"/>
      <c r="D7" s="85">
        <v>310</v>
      </c>
      <c r="E7" s="83">
        <v>1</v>
      </c>
      <c r="F7" s="83">
        <v>7</v>
      </c>
      <c r="G7" s="84">
        <v>33</v>
      </c>
      <c r="H7" s="85">
        <v>1</v>
      </c>
      <c r="I7" s="85">
        <v>32</v>
      </c>
      <c r="J7" s="85">
        <v>32</v>
      </c>
      <c r="K7" s="74">
        <f>TRUNC(N7)</f>
        <v>0</v>
      </c>
      <c r="L7" s="75">
        <f>TRUNC((N7-K7)*60)</f>
        <v>24</v>
      </c>
      <c r="M7" s="75">
        <f>(N7-(K7+L7/60))*3600</f>
        <v>58.99999999999923</v>
      </c>
      <c r="N7" s="76">
        <f t="shared" si="1"/>
        <v>0.4163888888888887</v>
      </c>
      <c r="O7" s="78">
        <f t="shared" si="2"/>
        <v>196.2108072048033</v>
      </c>
      <c r="P7" s="11">
        <f t="shared" si="3"/>
      </c>
      <c r="Q7" s="79">
        <f t="shared" si="0"/>
      </c>
      <c r="R7" s="79">
        <f t="shared" si="0"/>
        <v>196.2108072048033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1"/>
        <v>0</v>
      </c>
      <c r="O8" s="78" t="e">
        <f t="shared" si="2"/>
        <v>#DIV/0!</v>
      </c>
      <c r="P8" s="11" t="e">
        <f t="shared" si="3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aca="true" t="shared" si="4" ref="K9:K64">TRUNC(N9)</f>
        <v>0</v>
      </c>
      <c r="L9" s="75">
        <f>TRUNC((N9-K9)*60)</f>
        <v>0</v>
      </c>
      <c r="M9" s="75">
        <f>(N9-(K9+L9/60))*3600</f>
        <v>0</v>
      </c>
      <c r="N9" s="76">
        <f t="shared" si="1"/>
        <v>0</v>
      </c>
      <c r="O9" s="78" t="e">
        <f t="shared" si="2"/>
        <v>#DIV/0!</v>
      </c>
      <c r="P9" s="11" t="str">
        <f t="shared" si="3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4"/>
        <v>0</v>
      </c>
      <c r="L10" s="75">
        <f aca="true" t="shared" si="5" ref="L9:L64">TRUNC((N10-K10)*60)</f>
        <v>0</v>
      </c>
      <c r="M10" s="75">
        <f aca="true" t="shared" si="6" ref="M9:M64">(N10-(K10+L10/60))*3600</f>
        <v>0</v>
      </c>
      <c r="N10" s="76">
        <f t="shared" si="1"/>
        <v>0</v>
      </c>
      <c r="O10" s="78" t="e">
        <f t="shared" si="2"/>
        <v>#DIV/0!</v>
      </c>
      <c r="P10" s="11" t="str">
        <f t="shared" si="3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4"/>
        <v>0</v>
      </c>
      <c r="L11" s="75">
        <f t="shared" si="5"/>
        <v>0</v>
      </c>
      <c r="M11" s="75">
        <f t="shared" si="6"/>
        <v>0</v>
      </c>
      <c r="N11" s="76">
        <f t="shared" si="1"/>
        <v>0</v>
      </c>
      <c r="O11" s="78" t="e">
        <f t="shared" si="2"/>
        <v>#DIV/0!</v>
      </c>
      <c r="P11" s="11" t="str">
        <f t="shared" si="3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4"/>
        <v>0</v>
      </c>
      <c r="L12" s="75">
        <f t="shared" si="5"/>
        <v>0</v>
      </c>
      <c r="M12" s="75">
        <f t="shared" si="6"/>
        <v>0</v>
      </c>
      <c r="N12" s="76">
        <f t="shared" si="1"/>
        <v>0</v>
      </c>
      <c r="O12" s="78" t="e">
        <f t="shared" si="2"/>
        <v>#DIV/0!</v>
      </c>
      <c r="P12" s="11" t="str">
        <f t="shared" si="3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4"/>
        <v>0</v>
      </c>
      <c r="L13" s="75">
        <f t="shared" si="5"/>
        <v>0</v>
      </c>
      <c r="M13" s="75">
        <f t="shared" si="6"/>
        <v>0</v>
      </c>
      <c r="N13" s="76">
        <f t="shared" si="1"/>
        <v>0</v>
      </c>
      <c r="O13" s="78" t="e">
        <f t="shared" si="2"/>
        <v>#DIV/0!</v>
      </c>
      <c r="P13" s="11" t="str">
        <f t="shared" si="3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1</v>
      </c>
      <c r="F14" s="83">
        <v>8</v>
      </c>
      <c r="G14" s="84">
        <v>28</v>
      </c>
      <c r="H14" s="85">
        <v>1</v>
      </c>
      <c r="I14" s="85">
        <v>33</v>
      </c>
      <c r="J14" s="85">
        <v>59</v>
      </c>
      <c r="K14" s="74">
        <f>TRUNC(N14)</f>
        <v>0</v>
      </c>
      <c r="L14" s="75">
        <f t="shared" si="5"/>
        <v>25</v>
      </c>
      <c r="M14" s="75">
        <f t="shared" si="6"/>
        <v>30.99999999999945</v>
      </c>
      <c r="N14" s="76">
        <f t="shared" si="1"/>
        <v>0.42527777777777764</v>
      </c>
      <c r="O14" s="78">
        <f t="shared" si="2"/>
        <v>192.10973220117577</v>
      </c>
      <c r="P14" s="11">
        <f t="shared" si="3"/>
      </c>
      <c r="Q14" s="79">
        <f t="shared" si="0"/>
      </c>
      <c r="R14" s="79">
        <f t="shared" si="0"/>
      </c>
      <c r="S14" s="79">
        <f t="shared" si="0"/>
        <v>192.10973220117577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1</v>
      </c>
      <c r="F15" s="83">
        <v>9</v>
      </c>
      <c r="G15" s="84">
        <v>28</v>
      </c>
      <c r="H15" s="85">
        <v>1</v>
      </c>
      <c r="I15" s="85">
        <v>35</v>
      </c>
      <c r="J15" s="85">
        <v>45</v>
      </c>
      <c r="K15" s="74">
        <f>TRUNC(N15)</f>
        <v>0</v>
      </c>
      <c r="L15" s="75">
        <f t="shared" si="5"/>
        <v>26</v>
      </c>
      <c r="M15" s="75">
        <f t="shared" si="6"/>
        <v>17.00000000000026</v>
      </c>
      <c r="N15" s="76">
        <f t="shared" si="1"/>
        <v>0.43805555555555564</v>
      </c>
      <c r="O15" s="78">
        <f t="shared" si="2"/>
        <v>186.50602409638552</v>
      </c>
      <c r="P15" s="11">
        <f t="shared" si="3"/>
      </c>
      <c r="Q15" s="79">
        <f t="shared" si="0"/>
      </c>
      <c r="R15" s="79">
        <f t="shared" si="0"/>
      </c>
      <c r="S15" s="79">
        <f t="shared" si="0"/>
        <v>186.50602409638552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1"/>
        <v>0</v>
      </c>
      <c r="O16" s="78" t="e">
        <f t="shared" si="2"/>
        <v>#DIV/0!</v>
      </c>
      <c r="P16" s="11" t="e">
        <f t="shared" si="3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1"/>
        <v>0</v>
      </c>
      <c r="O17" s="78" t="e">
        <f t="shared" si="2"/>
        <v>#DIV/0!</v>
      </c>
      <c r="P17" s="11" t="str">
        <f t="shared" si="3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4"/>
        <v>0</v>
      </c>
      <c r="L18" s="75">
        <f t="shared" si="5"/>
        <v>0</v>
      </c>
      <c r="M18" s="75">
        <f t="shared" si="6"/>
        <v>0</v>
      </c>
      <c r="N18" s="76">
        <f t="shared" si="1"/>
        <v>0</v>
      </c>
      <c r="O18" s="78" t="e">
        <f t="shared" si="2"/>
        <v>#DIV/0!</v>
      </c>
      <c r="P18" s="11" t="str">
        <f t="shared" si="3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4"/>
        <v>0</v>
      </c>
      <c r="L19" s="75">
        <f t="shared" si="5"/>
        <v>0</v>
      </c>
      <c r="M19" s="75">
        <f t="shared" si="6"/>
        <v>0</v>
      </c>
      <c r="N19" s="76">
        <f t="shared" si="1"/>
        <v>0</v>
      </c>
      <c r="O19" s="78" t="e">
        <f t="shared" si="2"/>
        <v>#DIV/0!</v>
      </c>
      <c r="P19" s="11" t="str">
        <f t="shared" si="3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4"/>
        <v>0</v>
      </c>
      <c r="L20" s="75">
        <f t="shared" si="5"/>
        <v>0</v>
      </c>
      <c r="M20" s="75">
        <f t="shared" si="6"/>
        <v>0</v>
      </c>
      <c r="N20" s="76">
        <f t="shared" si="1"/>
        <v>0</v>
      </c>
      <c r="O20" s="78" t="e">
        <f t="shared" si="2"/>
        <v>#DIV/0!</v>
      </c>
      <c r="P20" s="11" t="e">
        <f t="shared" si="3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 t="s">
        <v>36</v>
      </c>
      <c r="C21" s="81"/>
      <c r="D21" s="85" t="s">
        <v>14</v>
      </c>
      <c r="E21" s="83">
        <v>1</v>
      </c>
      <c r="F21" s="83">
        <v>15</v>
      </c>
      <c r="G21" s="84">
        <v>27</v>
      </c>
      <c r="H21" s="85">
        <v>1</v>
      </c>
      <c r="I21" s="85">
        <v>41</v>
      </c>
      <c r="J21" s="85">
        <v>54</v>
      </c>
      <c r="K21" s="74">
        <f t="shared" si="4"/>
        <v>0</v>
      </c>
      <c r="L21" s="75">
        <f t="shared" si="5"/>
        <v>26</v>
      </c>
      <c r="M21" s="75">
        <f t="shared" si="6"/>
        <v>26.999999999999424</v>
      </c>
      <c r="N21" s="76">
        <f t="shared" si="1"/>
        <v>0.4408333333333332</v>
      </c>
      <c r="O21" s="78">
        <f t="shared" si="2"/>
        <v>185.3308128544424</v>
      </c>
      <c r="P21" s="11">
        <f t="shared" si="3"/>
      </c>
      <c r="Q21" s="79">
        <f t="shared" si="0"/>
      </c>
      <c r="R21" s="79">
        <f t="shared" si="0"/>
      </c>
      <c r="S21" s="79">
        <f t="shared" si="0"/>
      </c>
      <c r="T21" s="79">
        <f t="shared" si="0"/>
        <v>185.3308128544424</v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4"/>
        <v>0</v>
      </c>
      <c r="L22" s="75">
        <f t="shared" si="5"/>
        <v>0</v>
      </c>
      <c r="M22" s="75">
        <f t="shared" si="6"/>
        <v>0</v>
      </c>
      <c r="N22" s="76">
        <f t="shared" si="1"/>
        <v>0</v>
      </c>
      <c r="O22" s="78" t="e">
        <f t="shared" si="2"/>
        <v>#DIV/0!</v>
      </c>
      <c r="P22" s="11" t="str">
        <f t="shared" si="3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4"/>
        <v>0</v>
      </c>
      <c r="L23" s="75">
        <f t="shared" si="5"/>
        <v>0</v>
      </c>
      <c r="M23" s="75">
        <f t="shared" si="6"/>
        <v>0</v>
      </c>
      <c r="N23" s="76">
        <f t="shared" si="1"/>
        <v>0</v>
      </c>
      <c r="O23" s="78" t="e">
        <f t="shared" si="2"/>
        <v>#DIV/0!</v>
      </c>
      <c r="P23" s="11" t="str">
        <f t="shared" si="3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/>
      <c r="C24" s="81"/>
      <c r="D24" s="85">
        <v>285</v>
      </c>
      <c r="E24" s="83"/>
      <c r="F24" s="83"/>
      <c r="G24" s="84"/>
      <c r="H24" s="85"/>
      <c r="I24" s="85"/>
      <c r="J24" s="85"/>
      <c r="K24" s="74">
        <f>TRUNC(N24)</f>
        <v>0</v>
      </c>
      <c r="L24" s="75">
        <f t="shared" si="5"/>
        <v>0</v>
      </c>
      <c r="M24" s="75">
        <f t="shared" si="6"/>
        <v>0</v>
      </c>
      <c r="N24" s="76">
        <f t="shared" si="1"/>
        <v>0</v>
      </c>
      <c r="O24" s="78" t="e">
        <f t="shared" si="2"/>
        <v>#DIV/0!</v>
      </c>
      <c r="P24" s="11" t="e">
        <f t="shared" si="3"/>
        <v>#DIV/0!</v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 t="e">
        <f t="shared" si="0"/>
        <v>#DIV/0!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37</v>
      </c>
      <c r="C25" s="81"/>
      <c r="D25" s="85">
        <v>285</v>
      </c>
      <c r="E25" s="83">
        <v>1</v>
      </c>
      <c r="F25" s="83">
        <v>12</v>
      </c>
      <c r="G25" s="84">
        <v>26</v>
      </c>
      <c r="H25" s="85">
        <v>1</v>
      </c>
      <c r="I25" s="85">
        <v>42</v>
      </c>
      <c r="J25" s="85">
        <v>42</v>
      </c>
      <c r="K25" s="74">
        <f>TRUNC(N25)</f>
        <v>0</v>
      </c>
      <c r="L25" s="75">
        <f t="shared" si="5"/>
        <v>30</v>
      </c>
      <c r="M25" s="75">
        <f t="shared" si="6"/>
        <v>16.000000000000103</v>
      </c>
      <c r="N25" s="76">
        <f t="shared" si="1"/>
        <v>0.5044444444444445</v>
      </c>
      <c r="O25" s="78">
        <f t="shared" si="2"/>
        <v>161.96035242290748</v>
      </c>
      <c r="P25" s="11">
        <f t="shared" si="3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161.96035242290748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38</v>
      </c>
      <c r="C26" s="81"/>
      <c r="D26" s="85">
        <v>285</v>
      </c>
      <c r="E26" s="83">
        <v>1</v>
      </c>
      <c r="F26" s="83">
        <v>13</v>
      </c>
      <c r="G26" s="84">
        <v>28</v>
      </c>
      <c r="H26" s="85">
        <v>1</v>
      </c>
      <c r="I26" s="85">
        <v>42</v>
      </c>
      <c r="J26" s="85">
        <v>22</v>
      </c>
      <c r="K26" s="74">
        <f>TRUNC(N26)</f>
        <v>0</v>
      </c>
      <c r="L26" s="75">
        <f t="shared" si="5"/>
        <v>28</v>
      </c>
      <c r="M26" s="75">
        <f t="shared" si="6"/>
        <v>53.99999999999925</v>
      </c>
      <c r="N26" s="76">
        <f t="shared" si="1"/>
        <v>0.48166666666666647</v>
      </c>
      <c r="O26" s="78">
        <f t="shared" si="2"/>
        <v>169.61937716262983</v>
      </c>
      <c r="P26" s="11">
        <f t="shared" si="3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169.61937716262983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39</v>
      </c>
      <c r="C27" s="81"/>
      <c r="D27" s="85">
        <v>285</v>
      </c>
      <c r="E27" s="83">
        <v>1</v>
      </c>
      <c r="F27" s="83">
        <v>11</v>
      </c>
      <c r="G27" s="84">
        <v>27</v>
      </c>
      <c r="H27" s="85">
        <v>1</v>
      </c>
      <c r="I27" s="85">
        <v>39</v>
      </c>
      <c r="J27" s="85">
        <v>43</v>
      </c>
      <c r="K27" s="74">
        <f>TRUNC(N27)</f>
        <v>0</v>
      </c>
      <c r="L27" s="75">
        <f t="shared" si="5"/>
        <v>28</v>
      </c>
      <c r="M27" s="75">
        <f t="shared" si="6"/>
        <v>15.999999999999703</v>
      </c>
      <c r="N27" s="76">
        <f t="shared" si="1"/>
        <v>0.47111111111111104</v>
      </c>
      <c r="O27" s="78">
        <f t="shared" si="2"/>
        <v>173.41981132075475</v>
      </c>
      <c r="P27" s="11">
        <f t="shared" si="3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173.41981132075475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40</v>
      </c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5"/>
        <v>0</v>
      </c>
      <c r="M28" s="75">
        <f t="shared" si="6"/>
        <v>0</v>
      </c>
      <c r="N28" s="76">
        <f t="shared" si="1"/>
        <v>0</v>
      </c>
      <c r="O28" s="78" t="e">
        <f t="shared" si="2"/>
        <v>#DIV/0!</v>
      </c>
      <c r="P28" s="11" t="e">
        <f t="shared" si="3"/>
        <v>#DIV/0!</v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 t="e">
        <f t="shared" si="7"/>
        <v>#DIV/0!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 t="s">
        <v>41</v>
      </c>
      <c r="C29" s="81"/>
      <c r="D29" s="85">
        <v>285</v>
      </c>
      <c r="E29" s="83">
        <v>1</v>
      </c>
      <c r="F29" s="83">
        <v>10</v>
      </c>
      <c r="G29" s="84">
        <v>28</v>
      </c>
      <c r="H29" s="85">
        <v>1</v>
      </c>
      <c r="I29" s="85">
        <v>39</v>
      </c>
      <c r="J29" s="85">
        <v>28</v>
      </c>
      <c r="K29" s="74">
        <f t="shared" si="4"/>
        <v>0</v>
      </c>
      <c r="L29" s="75">
        <f t="shared" si="5"/>
        <v>29</v>
      </c>
      <c r="M29" s="75">
        <f t="shared" si="6"/>
        <v>-5.995204332975845E-13</v>
      </c>
      <c r="N29" s="76">
        <f t="shared" si="1"/>
        <v>0.48333333333333317</v>
      </c>
      <c r="O29" s="78">
        <f t="shared" si="2"/>
        <v>169.03448275862075</v>
      </c>
      <c r="P29" s="11">
        <f t="shared" si="3"/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>
        <f t="shared" si="7"/>
        <v>169.03448275862075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42</v>
      </c>
      <c r="C30" s="81"/>
      <c r="D30" s="85">
        <v>285</v>
      </c>
      <c r="E30" s="83">
        <v>1</v>
      </c>
      <c r="F30" s="83">
        <v>14</v>
      </c>
      <c r="G30" s="84">
        <v>28</v>
      </c>
      <c r="H30" s="85">
        <v>1</v>
      </c>
      <c r="I30" s="85">
        <v>44</v>
      </c>
      <c r="J30" s="85">
        <v>4</v>
      </c>
      <c r="K30" s="74">
        <f t="shared" si="4"/>
        <v>0</v>
      </c>
      <c r="L30" s="75">
        <f t="shared" si="5"/>
        <v>29</v>
      </c>
      <c r="M30" s="75">
        <f t="shared" si="6"/>
        <v>35.99999999999943</v>
      </c>
      <c r="N30" s="76">
        <f t="shared" si="1"/>
        <v>0.4933333333333332</v>
      </c>
      <c r="O30" s="78">
        <f t="shared" si="2"/>
        <v>165.60810810810815</v>
      </c>
      <c r="P30" s="11">
        <f t="shared" si="3"/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>
        <f t="shared" si="7"/>
        <v>165.60810810810815</v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 t="shared" si="5"/>
        <v>0</v>
      </c>
      <c r="M31" s="75">
        <f t="shared" si="6"/>
        <v>0</v>
      </c>
      <c r="N31" s="76">
        <f t="shared" si="1"/>
        <v>0</v>
      </c>
      <c r="O31" s="78" t="e">
        <f t="shared" si="2"/>
        <v>#DIV/0!</v>
      </c>
      <c r="P31" s="11" t="e">
        <f t="shared" si="3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>
        <f t="shared" si="7"/>
      </c>
      <c r="V31" s="79" t="e">
        <f t="shared" si="7"/>
        <v>#DIV/0!</v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 t="shared" si="5"/>
        <v>0</v>
      </c>
      <c r="M32" s="75">
        <f t="shared" si="6"/>
        <v>0</v>
      </c>
      <c r="N32" s="76">
        <f t="shared" si="1"/>
        <v>0</v>
      </c>
      <c r="O32" s="78" t="e">
        <f t="shared" si="2"/>
        <v>#DIV/0!</v>
      </c>
      <c r="P32" s="11" t="str">
        <f t="shared" si="3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4"/>
        <v>0</v>
      </c>
      <c r="L33" s="75">
        <f t="shared" si="5"/>
        <v>0</v>
      </c>
      <c r="M33" s="75">
        <f t="shared" si="6"/>
        <v>0</v>
      </c>
      <c r="N33" s="76">
        <f t="shared" si="1"/>
        <v>0</v>
      </c>
      <c r="O33" s="78" t="e">
        <f t="shared" si="2"/>
        <v>#DIV/0!</v>
      </c>
      <c r="P33" s="11" t="str">
        <f t="shared" si="3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43</v>
      </c>
      <c r="C34" s="81"/>
      <c r="D34" s="85">
        <v>260</v>
      </c>
      <c r="E34" s="83">
        <v>1</v>
      </c>
      <c r="F34" s="83">
        <v>16</v>
      </c>
      <c r="G34" s="84">
        <v>27</v>
      </c>
      <c r="H34" s="85">
        <v>1</v>
      </c>
      <c r="I34" s="85">
        <v>45</v>
      </c>
      <c r="J34" s="85">
        <v>0</v>
      </c>
      <c r="K34" s="74">
        <f>TRUNC(N34)</f>
        <v>0</v>
      </c>
      <c r="L34" s="75">
        <f t="shared" si="5"/>
        <v>28</v>
      </c>
      <c r="M34" s="75">
        <f t="shared" si="6"/>
        <v>32.999999999999964</v>
      </c>
      <c r="N34" s="76">
        <f t="shared" si="1"/>
        <v>0.47583333333333333</v>
      </c>
      <c r="O34" s="78">
        <f t="shared" si="2"/>
        <v>171.69877408056044</v>
      </c>
      <c r="P34" s="11">
        <f t="shared" si="3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171.69877408056044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 t="shared" si="5"/>
        <v>0</v>
      </c>
      <c r="M35" s="75">
        <f t="shared" si="6"/>
        <v>0</v>
      </c>
      <c r="N35" s="76">
        <f t="shared" si="1"/>
        <v>0</v>
      </c>
      <c r="O35" s="78" t="e">
        <f t="shared" si="2"/>
        <v>#DIV/0!</v>
      </c>
      <c r="P35" s="11" t="e">
        <f t="shared" si="3"/>
        <v>#DIV/0!</v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 t="e">
        <f t="shared" si="7"/>
        <v>#DIV/0!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 t="shared" si="5"/>
        <v>0</v>
      </c>
      <c r="M36" s="75">
        <f t="shared" si="6"/>
        <v>0</v>
      </c>
      <c r="N36" s="76">
        <f t="shared" si="1"/>
        <v>0</v>
      </c>
      <c r="O36" s="78" t="e">
        <f t="shared" si="2"/>
        <v>#DIV/0!</v>
      </c>
      <c r="P36" s="11" t="e">
        <f t="shared" si="3"/>
        <v>#DIV/0!</v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 t="e">
        <f t="shared" si="7"/>
        <v>#DIV/0!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 t="shared" si="5"/>
        <v>0</v>
      </c>
      <c r="M37" s="75">
        <f t="shared" si="6"/>
        <v>0</v>
      </c>
      <c r="N37" s="76">
        <f t="shared" si="1"/>
        <v>0</v>
      </c>
      <c r="O37" s="78" t="e">
        <f t="shared" si="2"/>
        <v>#DIV/0!</v>
      </c>
      <c r="P37" s="11" t="e">
        <f>IF(SUM(Q37:Z37)=0,"ERROR","")</f>
        <v>#DIV/0!</v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 t="e">
        <f t="shared" si="7"/>
        <v>#DIV/0!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4"/>
        <v>0</v>
      </c>
      <c r="L38" s="75">
        <f t="shared" si="5"/>
        <v>0</v>
      </c>
      <c r="M38" s="75">
        <f t="shared" si="6"/>
        <v>0</v>
      </c>
      <c r="N38" s="76">
        <f t="shared" si="1"/>
        <v>0</v>
      </c>
      <c r="O38" s="78" t="e">
        <f t="shared" si="2"/>
        <v>#DIV/0!</v>
      </c>
      <c r="P38" s="11" t="str">
        <f t="shared" si="3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4"/>
        <v>0</v>
      </c>
      <c r="L39" s="75">
        <f t="shared" si="5"/>
        <v>0</v>
      </c>
      <c r="M39" s="75">
        <f t="shared" si="6"/>
        <v>0</v>
      </c>
      <c r="N39" s="76">
        <f t="shared" si="1"/>
        <v>0</v>
      </c>
      <c r="O39" s="78" t="e">
        <f t="shared" si="2"/>
        <v>#DIV/0!</v>
      </c>
      <c r="P39" s="11" t="str">
        <f t="shared" si="3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4"/>
        <v>0</v>
      </c>
      <c r="L40" s="75">
        <f t="shared" si="5"/>
        <v>0</v>
      </c>
      <c r="M40" s="75">
        <f t="shared" si="6"/>
        <v>0</v>
      </c>
      <c r="N40" s="76">
        <f t="shared" si="1"/>
        <v>0</v>
      </c>
      <c r="O40" s="78" t="e">
        <f t="shared" si="2"/>
        <v>#DIV/0!</v>
      </c>
      <c r="P40" s="11" t="e">
        <f t="shared" si="3"/>
        <v>#DIV/0!</v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 t="e">
        <f t="shared" si="7"/>
        <v>#DIV/0!</v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4"/>
        <v>0</v>
      </c>
      <c r="L41" s="75">
        <f t="shared" si="5"/>
        <v>0</v>
      </c>
      <c r="M41" s="75">
        <f t="shared" si="6"/>
        <v>0</v>
      </c>
      <c r="N41" s="76">
        <f t="shared" si="1"/>
        <v>0</v>
      </c>
      <c r="O41" s="78" t="e">
        <f t="shared" si="2"/>
        <v>#DIV/0!</v>
      </c>
      <c r="P41" s="11" t="str">
        <f t="shared" si="3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4"/>
        <v>0</v>
      </c>
      <c r="L42" s="75">
        <f t="shared" si="5"/>
        <v>0</v>
      </c>
      <c r="M42" s="75">
        <f t="shared" si="6"/>
        <v>0</v>
      </c>
      <c r="N42" s="76">
        <f t="shared" si="1"/>
        <v>0</v>
      </c>
      <c r="O42" s="78" t="e">
        <f t="shared" si="2"/>
        <v>#DIV/0!</v>
      </c>
      <c r="P42" s="11" t="str">
        <f t="shared" si="3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4"/>
        <v>0</v>
      </c>
      <c r="L43" s="75">
        <f t="shared" si="5"/>
        <v>0</v>
      </c>
      <c r="M43" s="75">
        <f t="shared" si="6"/>
        <v>0</v>
      </c>
      <c r="N43" s="76">
        <f t="shared" si="1"/>
        <v>0</v>
      </c>
      <c r="O43" s="78" t="e">
        <f t="shared" si="2"/>
        <v>#DIV/0!</v>
      </c>
      <c r="P43" s="11" t="str">
        <f t="shared" si="3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 t="s">
        <v>44</v>
      </c>
      <c r="C44" s="81"/>
      <c r="D44" s="85">
        <v>225</v>
      </c>
      <c r="E44" s="85">
        <v>1</v>
      </c>
      <c r="F44" s="85">
        <v>17</v>
      </c>
      <c r="G44" s="85">
        <v>28</v>
      </c>
      <c r="H44" s="85">
        <v>1</v>
      </c>
      <c r="I44" s="85">
        <v>48</v>
      </c>
      <c r="J44" s="85">
        <v>22</v>
      </c>
      <c r="K44" s="74">
        <f>TRUNC(N44)</f>
        <v>0</v>
      </c>
      <c r="L44" s="75">
        <f t="shared" si="5"/>
        <v>30</v>
      </c>
      <c r="M44" s="75">
        <f t="shared" si="6"/>
        <v>54.00000000000045</v>
      </c>
      <c r="N44" s="76">
        <f t="shared" si="1"/>
        <v>0.5150000000000001</v>
      </c>
      <c r="O44" s="78">
        <f t="shared" si="2"/>
        <v>158.6407766990291</v>
      </c>
      <c r="P44" s="11">
        <f t="shared" si="3"/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>
        <f t="shared" si="8"/>
        <v>158.6407766990291</v>
      </c>
      <c r="Z44" s="79">
        <f t="shared" si="8"/>
      </c>
      <c r="AA44" s="1"/>
    </row>
    <row r="45" spans="1:27" ht="12.75">
      <c r="A45" s="73">
        <v>41</v>
      </c>
      <c r="B45" s="81" t="s">
        <v>45</v>
      </c>
      <c r="C45" s="81"/>
      <c r="D45" s="85">
        <v>225</v>
      </c>
      <c r="E45" s="85">
        <v>1</v>
      </c>
      <c r="F45" s="85">
        <v>18</v>
      </c>
      <c r="G45" s="85">
        <v>28</v>
      </c>
      <c r="H45" s="85">
        <v>1</v>
      </c>
      <c r="I45" s="85">
        <v>51</v>
      </c>
      <c r="J45" s="85">
        <v>48</v>
      </c>
      <c r="K45" s="74">
        <f>TRUNC(N45)</f>
        <v>0</v>
      </c>
      <c r="L45" s="75">
        <f t="shared" si="5"/>
        <v>33</v>
      </c>
      <c r="M45" s="75">
        <f t="shared" si="6"/>
        <v>19.99999999999993</v>
      </c>
      <c r="N45" s="76">
        <f t="shared" si="1"/>
        <v>0.5555555555555556</v>
      </c>
      <c r="O45" s="78">
        <f t="shared" si="2"/>
        <v>147.06</v>
      </c>
      <c r="P45" s="11">
        <f t="shared" si="3"/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>
        <f t="shared" si="8"/>
        <v>147.06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4"/>
        <v>0</v>
      </c>
      <c r="L46" s="75">
        <f t="shared" si="5"/>
        <v>0</v>
      </c>
      <c r="M46" s="75">
        <f t="shared" si="6"/>
        <v>0</v>
      </c>
      <c r="N46" s="76">
        <f t="shared" si="1"/>
        <v>0</v>
      </c>
      <c r="O46" s="78" t="e">
        <f t="shared" si="2"/>
        <v>#DIV/0!</v>
      </c>
      <c r="P46" s="11" t="str">
        <f t="shared" si="3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4"/>
        <v>0</v>
      </c>
      <c r="L47" s="75">
        <f t="shared" si="5"/>
        <v>0</v>
      </c>
      <c r="M47" s="75">
        <f t="shared" si="6"/>
        <v>0</v>
      </c>
      <c r="N47" s="76">
        <f t="shared" si="1"/>
        <v>0</v>
      </c>
      <c r="O47" s="78" t="e">
        <f t="shared" si="2"/>
        <v>#DIV/0!</v>
      </c>
      <c r="P47" s="11" t="str">
        <f t="shared" si="3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4"/>
        <v>0</v>
      </c>
      <c r="L48" s="75">
        <f t="shared" si="5"/>
        <v>0</v>
      </c>
      <c r="M48" s="75">
        <f t="shared" si="6"/>
        <v>0</v>
      </c>
      <c r="N48" s="76">
        <f t="shared" si="1"/>
        <v>0</v>
      </c>
      <c r="O48" s="78" t="e">
        <f t="shared" si="2"/>
        <v>#DIV/0!</v>
      </c>
      <c r="P48" s="11" t="str">
        <f t="shared" si="3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1"/>
        <v>0</v>
      </c>
      <c r="O49" s="78" t="e">
        <f t="shared" si="2"/>
        <v>#DIV/0!</v>
      </c>
      <c r="P49" s="11" t="e">
        <f t="shared" si="3"/>
        <v>#DIV/0!</v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 t="e">
        <f t="shared" si="8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4"/>
        <v>0</v>
      </c>
      <c r="L50" s="75">
        <f t="shared" si="5"/>
        <v>0</v>
      </c>
      <c r="M50" s="75">
        <f t="shared" si="6"/>
        <v>0</v>
      </c>
      <c r="N50" s="76">
        <f t="shared" si="1"/>
        <v>0</v>
      </c>
      <c r="O50" s="78" t="e">
        <f t="shared" si="2"/>
        <v>#DIV/0!</v>
      </c>
      <c r="P50" s="11" t="e">
        <f t="shared" si="3"/>
        <v>#DIV/0!</v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 t="e">
        <f t="shared" si="8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4"/>
        <v>0</v>
      </c>
      <c r="L51" s="75">
        <f t="shared" si="5"/>
        <v>0</v>
      </c>
      <c r="M51" s="75">
        <f t="shared" si="6"/>
        <v>0</v>
      </c>
      <c r="N51" s="76">
        <f t="shared" si="1"/>
        <v>0</v>
      </c>
      <c r="O51" s="78" t="e">
        <f t="shared" si="2"/>
        <v>#DIV/0!</v>
      </c>
      <c r="P51" s="11" t="str">
        <f t="shared" si="3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4"/>
        <v>0</v>
      </c>
      <c r="L52" s="75">
        <f t="shared" si="5"/>
        <v>0</v>
      </c>
      <c r="M52" s="75">
        <f t="shared" si="6"/>
        <v>0</v>
      </c>
      <c r="N52" s="76">
        <f t="shared" si="1"/>
        <v>0</v>
      </c>
      <c r="O52" s="78" t="e">
        <f t="shared" si="2"/>
        <v>#DIV/0!</v>
      </c>
      <c r="P52" s="11" t="str">
        <f t="shared" si="3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4"/>
        <v>0</v>
      </c>
      <c r="L53" s="75">
        <f t="shared" si="5"/>
        <v>0</v>
      </c>
      <c r="M53" s="75">
        <f t="shared" si="6"/>
        <v>0</v>
      </c>
      <c r="N53" s="76">
        <f t="shared" si="1"/>
        <v>0</v>
      </c>
      <c r="O53" s="78" t="e">
        <f t="shared" si="2"/>
        <v>#DIV/0!</v>
      </c>
      <c r="P53" s="11" t="str">
        <f t="shared" si="3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4"/>
        <v>0</v>
      </c>
      <c r="L54" s="75">
        <f t="shared" si="5"/>
        <v>0</v>
      </c>
      <c r="M54" s="75">
        <f t="shared" si="6"/>
        <v>0</v>
      </c>
      <c r="N54" s="76">
        <f t="shared" si="1"/>
        <v>0</v>
      </c>
      <c r="O54" s="78" t="e">
        <f t="shared" si="2"/>
        <v>#DIV/0!</v>
      </c>
      <c r="P54" s="11" t="str">
        <f t="shared" si="3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4"/>
        <v>0</v>
      </c>
      <c r="L55" s="75">
        <f t="shared" si="5"/>
        <v>0</v>
      </c>
      <c r="M55" s="75">
        <f t="shared" si="6"/>
        <v>0</v>
      </c>
      <c r="N55" s="76">
        <f t="shared" si="1"/>
        <v>0</v>
      </c>
      <c r="O55" s="78" t="e">
        <f t="shared" si="2"/>
        <v>#DIV/0!</v>
      </c>
      <c r="P55" s="11" t="e">
        <f t="shared" si="3"/>
        <v>#DIV/0!</v>
      </c>
      <c r="Q55" s="79" t="e">
        <f t="shared" si="8"/>
        <v>#DIV/0!</v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 t="s">
        <v>46</v>
      </c>
      <c r="C56" s="81"/>
      <c r="D56" s="85">
        <v>310</v>
      </c>
      <c r="E56" s="85">
        <v>3</v>
      </c>
      <c r="F56" s="85">
        <v>2</v>
      </c>
      <c r="G56" s="85">
        <v>29</v>
      </c>
      <c r="H56" s="85">
        <v>3</v>
      </c>
      <c r="I56" s="85">
        <v>26</v>
      </c>
      <c r="J56" s="85">
        <v>36</v>
      </c>
      <c r="K56" s="74">
        <f t="shared" si="4"/>
        <v>0</v>
      </c>
      <c r="L56" s="75">
        <f t="shared" si="5"/>
        <v>24</v>
      </c>
      <c r="M56" s="75">
        <f t="shared" si="6"/>
        <v>7.0000000000006946</v>
      </c>
      <c r="N56" s="76">
        <f t="shared" si="1"/>
        <v>0.40194444444444466</v>
      </c>
      <c r="O56" s="78">
        <f t="shared" si="2"/>
        <v>203.2619212163095</v>
      </c>
      <c r="P56" s="11">
        <f>IF(SUM(Q56:Z56)=0,"ERROR","")</f>
      </c>
      <c r="Q56" s="79">
        <f t="shared" si="8"/>
      </c>
      <c r="R56" s="79">
        <f t="shared" si="8"/>
        <v>203.2619212163095</v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3</v>
      </c>
      <c r="F57" s="85">
        <v>3</v>
      </c>
      <c r="G57" s="85">
        <v>29</v>
      </c>
      <c r="H57" s="85">
        <v>3</v>
      </c>
      <c r="I57" s="85">
        <v>28</v>
      </c>
      <c r="J57" s="85">
        <v>44</v>
      </c>
      <c r="K57" s="74">
        <f t="shared" si="4"/>
        <v>0</v>
      </c>
      <c r="L57" s="75">
        <f t="shared" si="5"/>
        <v>25</v>
      </c>
      <c r="M57" s="75">
        <f t="shared" si="6"/>
        <v>15.000000000001744</v>
      </c>
      <c r="N57" s="76">
        <f t="shared" si="1"/>
        <v>0.42083333333333384</v>
      </c>
      <c r="O57" s="78">
        <f t="shared" si="2"/>
        <v>194.13861386138592</v>
      </c>
      <c r="P57" s="11">
        <f t="shared" si="3"/>
      </c>
      <c r="Q57" s="79">
        <f t="shared" si="8"/>
      </c>
      <c r="R57" s="79">
        <f t="shared" si="8"/>
      </c>
      <c r="S57" s="79">
        <f t="shared" si="8"/>
        <v>194.13861386138592</v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 t="s">
        <v>47</v>
      </c>
      <c r="C58" s="81"/>
      <c r="D58" s="85" t="s">
        <v>14</v>
      </c>
      <c r="E58" s="85">
        <v>3</v>
      </c>
      <c r="F58" s="85">
        <v>4</v>
      </c>
      <c r="G58" s="85">
        <v>29</v>
      </c>
      <c r="H58" s="85">
        <v>3</v>
      </c>
      <c r="I58" s="85">
        <v>30</v>
      </c>
      <c r="J58" s="85">
        <v>7</v>
      </c>
      <c r="K58" s="74">
        <f t="shared" si="4"/>
        <v>0</v>
      </c>
      <c r="L58" s="75">
        <f t="shared" si="5"/>
        <v>25</v>
      </c>
      <c r="M58" s="75">
        <f t="shared" si="6"/>
        <v>37.99999999999895</v>
      </c>
      <c r="N58" s="76">
        <f t="shared" si="1"/>
        <v>0.42722222222222195</v>
      </c>
      <c r="O58" s="78">
        <f t="shared" si="2"/>
        <v>191.2353706111835</v>
      </c>
      <c r="P58" s="11">
        <f t="shared" si="3"/>
      </c>
      <c r="Q58" s="79">
        <f t="shared" si="8"/>
      </c>
      <c r="R58" s="79">
        <f t="shared" si="8"/>
      </c>
      <c r="S58" s="79">
        <f t="shared" si="8"/>
      </c>
      <c r="T58" s="79">
        <f t="shared" si="8"/>
        <v>191.2353706111835</v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39</v>
      </c>
      <c r="C59" s="81"/>
      <c r="D59" s="85">
        <v>285</v>
      </c>
      <c r="E59" s="85">
        <v>3</v>
      </c>
      <c r="F59" s="85">
        <v>5</v>
      </c>
      <c r="G59" s="85">
        <v>30</v>
      </c>
      <c r="H59" s="85">
        <v>3</v>
      </c>
      <c r="I59" s="85">
        <v>33</v>
      </c>
      <c r="J59" s="85">
        <v>17</v>
      </c>
      <c r="K59" s="74">
        <f t="shared" si="4"/>
        <v>0</v>
      </c>
      <c r="L59" s="75">
        <f t="shared" si="5"/>
        <v>27</v>
      </c>
      <c r="M59" s="75">
        <f t="shared" si="6"/>
        <v>46.99999999999835</v>
      </c>
      <c r="N59" s="76">
        <f t="shared" si="1"/>
        <v>0.4630555555555551</v>
      </c>
      <c r="O59" s="78">
        <f t="shared" si="2"/>
        <v>176.4367126574687</v>
      </c>
      <c r="P59" s="11">
        <f t="shared" si="3"/>
      </c>
      <c r="Q59" s="79">
        <f t="shared" si="8"/>
      </c>
      <c r="R59" s="79">
        <f t="shared" si="8"/>
      </c>
      <c r="S59" s="79">
        <f t="shared" si="8"/>
      </c>
      <c r="T59" s="79">
        <f t="shared" si="8"/>
      </c>
      <c r="U59" s="79">
        <f t="shared" si="8"/>
        <v>176.4367126574687</v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4"/>
        <v>0</v>
      </c>
      <c r="L60" s="75">
        <f t="shared" si="5"/>
        <v>0</v>
      </c>
      <c r="M60" s="75">
        <f t="shared" si="6"/>
        <v>0</v>
      </c>
      <c r="N60" s="76">
        <f t="shared" si="1"/>
        <v>0</v>
      </c>
      <c r="O60" s="78" t="e">
        <f t="shared" si="2"/>
        <v>#DIV/0!</v>
      </c>
      <c r="P60" s="11" t="e">
        <f t="shared" si="3"/>
        <v>#DIV/0!</v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</c>
      <c r="V60" s="79" t="e">
        <f t="shared" si="8"/>
        <v>#DIV/0!</v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43</v>
      </c>
      <c r="C61" s="81"/>
      <c r="D61" s="85">
        <v>260</v>
      </c>
      <c r="E61" s="85">
        <v>3</v>
      </c>
      <c r="F61" s="85">
        <v>6</v>
      </c>
      <c r="G61" s="85">
        <v>29</v>
      </c>
      <c r="H61" s="85">
        <v>3</v>
      </c>
      <c r="I61" s="85">
        <v>34</v>
      </c>
      <c r="J61" s="85">
        <v>28</v>
      </c>
      <c r="K61" s="74">
        <f t="shared" si="4"/>
        <v>0</v>
      </c>
      <c r="L61" s="75">
        <f t="shared" si="5"/>
        <v>27</v>
      </c>
      <c r="M61" s="75">
        <f t="shared" si="6"/>
        <v>58.99999999999863</v>
      </c>
      <c r="N61" s="76">
        <f t="shared" si="1"/>
        <v>0.4663888888888885</v>
      </c>
      <c r="O61" s="78">
        <f t="shared" si="2"/>
        <v>175.17569982132235</v>
      </c>
      <c r="P61" s="11">
        <f t="shared" si="3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175.17569982132235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4"/>
        <v>0</v>
      </c>
      <c r="L62" s="75">
        <f t="shared" si="5"/>
        <v>0</v>
      </c>
      <c r="M62" s="75">
        <f t="shared" si="6"/>
        <v>0</v>
      </c>
      <c r="N62" s="76">
        <f t="shared" si="1"/>
        <v>0</v>
      </c>
      <c r="O62" s="78" t="e">
        <f t="shared" si="2"/>
        <v>#DIV/0!</v>
      </c>
      <c r="P62" s="11" t="e">
        <f t="shared" si="3"/>
        <v>#DIV/0!</v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 t="e">
        <f t="shared" si="8"/>
        <v>#DIV/0!</v>
      </c>
      <c r="Y62" s="79"/>
      <c r="Z62" s="79"/>
      <c r="AA62" s="1"/>
    </row>
    <row r="63" spans="1:27" ht="12.75">
      <c r="A63" s="73"/>
      <c r="B63" s="81" t="s">
        <v>44</v>
      </c>
      <c r="C63" s="81"/>
      <c r="D63" s="85">
        <v>225</v>
      </c>
      <c r="E63" s="85">
        <v>3</v>
      </c>
      <c r="F63" s="85">
        <v>7</v>
      </c>
      <c r="G63" s="85">
        <v>28</v>
      </c>
      <c r="H63" s="85">
        <v>3</v>
      </c>
      <c r="I63" s="85">
        <v>38</v>
      </c>
      <c r="J63" s="85">
        <v>9</v>
      </c>
      <c r="K63" s="74">
        <f t="shared" si="4"/>
        <v>0</v>
      </c>
      <c r="L63" s="75">
        <f t="shared" si="5"/>
        <v>30</v>
      </c>
      <c r="M63" s="75">
        <f t="shared" si="6"/>
        <v>41.000000000000014</v>
      </c>
      <c r="N63" s="76">
        <f t="shared" si="1"/>
        <v>0.5113888888888889</v>
      </c>
      <c r="O63" s="78">
        <f t="shared" si="2"/>
        <v>159.76099945681696</v>
      </c>
      <c r="P63" s="11">
        <f t="shared" si="3"/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>
        <f t="shared" si="8"/>
        <v>159.76099945681696</v>
      </c>
      <c r="Z63" s="79">
        <f t="shared" si="8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4"/>
        <v>0</v>
      </c>
      <c r="L64" s="75">
        <f t="shared" si="5"/>
        <v>0</v>
      </c>
      <c r="M64" s="75">
        <f t="shared" si="6"/>
        <v>0</v>
      </c>
      <c r="N64" s="76">
        <f t="shared" si="1"/>
        <v>0</v>
      </c>
      <c r="O64" s="78" t="e">
        <f t="shared" si="2"/>
        <v>#DIV/0!</v>
      </c>
      <c r="P64" s="11" t="e">
        <f t="shared" si="3"/>
        <v>#DIV/0!</v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 t="e">
        <f t="shared" si="8"/>
        <v>#DIV/0!</v>
      </c>
      <c r="AA64" s="1"/>
    </row>
    <row r="65" spans="16:26" ht="12.75">
      <c r="P65" s="105" t="s">
        <v>30</v>
      </c>
      <c r="R65" s="1">
        <v>0</v>
      </c>
      <c r="S65" s="106">
        <f>R7-S14</f>
        <v>4.101075003627528</v>
      </c>
      <c r="T65" s="106">
        <f>R7-T21</f>
        <v>10.879994350360903</v>
      </c>
      <c r="U65" s="106">
        <f>R7-U27</f>
        <v>22.790995884048556</v>
      </c>
      <c r="V65" s="106" t="e">
        <f>R8-V32</f>
        <v>#DIV/0!</v>
      </c>
      <c r="W65" s="106">
        <f>R7-W34</f>
        <v>24.512033124242862</v>
      </c>
      <c r="Y65" s="106">
        <f>R7-Y44</f>
        <v>37.57003050577421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>
        <f>SUM(R56:R65)</f>
        <v>203.2619212163095</v>
      </c>
      <c r="S66" s="106">
        <f>SUM(S57:S65)</f>
        <v>198.23968886501345</v>
      </c>
      <c r="T66" s="106">
        <f aca="true" t="shared" si="9" ref="T66:Z66">SUM(T58:T65)</f>
        <v>202.1153649615444</v>
      </c>
      <c r="U66" s="106">
        <f t="shared" si="9"/>
        <v>199.22770854151725</v>
      </c>
      <c r="V66" s="106" t="e">
        <f>SUM(V56:V65)</f>
        <v>#DIV/0!</v>
      </c>
      <c r="W66" s="106">
        <f t="shared" si="9"/>
        <v>199.68773294556522</v>
      </c>
      <c r="X66" s="106" t="e">
        <f t="shared" si="9"/>
        <v>#DIV/0!</v>
      </c>
      <c r="Y66" s="106">
        <f t="shared" si="9"/>
        <v>197.33102996259117</v>
      </c>
      <c r="Z66" s="106" t="e">
        <f t="shared" si="9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0</v>
      </c>
      <c r="F5" s="86">
        <v>43</v>
      </c>
      <c r="G5" s="87">
        <v>1</v>
      </c>
      <c r="H5" s="88">
        <v>5</v>
      </c>
      <c r="I5" s="88">
        <v>3</v>
      </c>
      <c r="J5" s="89">
        <v>13.43</v>
      </c>
      <c r="K5" s="101">
        <f>(G5+H5/60+I5/3600)-(D5+E5/60+F5/3600)</f>
        <v>1.072222222222222</v>
      </c>
      <c r="L5" s="102">
        <f>1000/(J5*K5)</f>
        <v>69.44471236385945</v>
      </c>
    </row>
    <row r="6" spans="1:12" ht="12.75">
      <c r="A6" s="73">
        <v>2</v>
      </c>
      <c r="B6" s="81" t="s">
        <v>39</v>
      </c>
      <c r="C6" s="90"/>
      <c r="D6" s="90">
        <v>0</v>
      </c>
      <c r="E6" s="90">
        <v>20</v>
      </c>
      <c r="F6" s="90">
        <v>17</v>
      </c>
      <c r="G6" s="91">
        <v>1</v>
      </c>
      <c r="H6" s="92">
        <v>27</v>
      </c>
      <c r="I6" s="92">
        <v>7</v>
      </c>
      <c r="J6" s="93">
        <v>16.06</v>
      </c>
      <c r="K6" s="103">
        <f aca="true" t="shared" si="0" ref="K6:K54">(G6+H6/60+I6/3600)-(D6+E6/60+F6/3600)</f>
        <v>1.113888888888889</v>
      </c>
      <c r="L6" s="104">
        <f aca="true" t="shared" si="1" ref="L6:L54">1000/(J6*K6)</f>
        <v>55.90010030962445</v>
      </c>
    </row>
    <row r="7" spans="1:12" ht="12.75">
      <c r="A7" s="73">
        <v>3</v>
      </c>
      <c r="B7" s="81" t="s">
        <v>35</v>
      </c>
      <c r="C7" s="90"/>
      <c r="D7" s="90">
        <v>0</v>
      </c>
      <c r="E7" s="90">
        <v>9</v>
      </c>
      <c r="F7" s="90">
        <v>55</v>
      </c>
      <c r="G7" s="91">
        <v>1</v>
      </c>
      <c r="H7" s="92">
        <v>19</v>
      </c>
      <c r="I7" s="92">
        <v>56</v>
      </c>
      <c r="J7" s="93">
        <v>13.83</v>
      </c>
      <c r="K7" s="103">
        <f t="shared" si="0"/>
        <v>1.1669444444444443</v>
      </c>
      <c r="L7" s="104">
        <f t="shared" si="1"/>
        <v>61.96231555238631</v>
      </c>
    </row>
    <row r="8" spans="1:12" ht="12.75">
      <c r="A8" s="73">
        <v>4</v>
      </c>
      <c r="B8" s="81" t="s">
        <v>48</v>
      </c>
      <c r="C8" s="90"/>
      <c r="D8" s="90">
        <v>0</v>
      </c>
      <c r="E8" s="90">
        <v>21</v>
      </c>
      <c r="F8" s="90">
        <v>48</v>
      </c>
      <c r="G8" s="91">
        <v>1</v>
      </c>
      <c r="H8" s="92">
        <v>40</v>
      </c>
      <c r="I8" s="92">
        <v>21</v>
      </c>
      <c r="J8" s="93">
        <v>13.43</v>
      </c>
      <c r="K8" s="103">
        <f t="shared" si="0"/>
        <v>1.3091666666666666</v>
      </c>
      <c r="L8" s="104">
        <f t="shared" si="1"/>
        <v>56.87600036590228</v>
      </c>
    </row>
    <row r="9" spans="1:12" ht="12.75">
      <c r="A9" s="73">
        <v>5</v>
      </c>
      <c r="B9" s="81" t="s">
        <v>43</v>
      </c>
      <c r="C9" s="90"/>
      <c r="D9" s="90">
        <v>0</v>
      </c>
      <c r="E9" s="90">
        <v>15</v>
      </c>
      <c r="F9" s="90">
        <v>53</v>
      </c>
      <c r="G9" s="91">
        <v>1</v>
      </c>
      <c r="H9" s="92">
        <v>26</v>
      </c>
      <c r="I9" s="92">
        <v>10</v>
      </c>
      <c r="J9" s="93">
        <v>14.84</v>
      </c>
      <c r="K9" s="103">
        <f t="shared" si="0"/>
        <v>1.1713888888888888</v>
      </c>
      <c r="L9" s="104">
        <f t="shared" si="1"/>
        <v>57.52610886368678</v>
      </c>
    </row>
    <row r="10" spans="1:12" ht="12.75">
      <c r="A10" s="73">
        <v>6</v>
      </c>
      <c r="B10" s="81" t="s">
        <v>37</v>
      </c>
      <c r="C10" s="90"/>
      <c r="D10" s="90">
        <v>0</v>
      </c>
      <c r="E10" s="90">
        <v>23</v>
      </c>
      <c r="F10" s="90">
        <v>36</v>
      </c>
      <c r="G10" s="91">
        <v>1</v>
      </c>
      <c r="H10" s="92">
        <v>36</v>
      </c>
      <c r="I10" s="92">
        <v>47</v>
      </c>
      <c r="J10" s="93">
        <v>14.79</v>
      </c>
      <c r="K10" s="103">
        <f t="shared" si="0"/>
        <v>1.2197222222222224</v>
      </c>
      <c r="L10" s="104">
        <f t="shared" si="1"/>
        <v>55.433319952345826</v>
      </c>
    </row>
    <row r="11" spans="1:12" ht="12.75">
      <c r="A11" s="73">
        <v>7</v>
      </c>
      <c r="B11" s="81" t="s">
        <v>49</v>
      </c>
      <c r="C11" s="90"/>
      <c r="D11" s="90">
        <v>0</v>
      </c>
      <c r="E11" s="90">
        <v>36</v>
      </c>
      <c r="F11" s="90">
        <v>48</v>
      </c>
      <c r="G11" s="91">
        <v>1</v>
      </c>
      <c r="H11" s="92">
        <v>47</v>
      </c>
      <c r="I11" s="92">
        <v>32</v>
      </c>
      <c r="J11" s="93">
        <v>14.11</v>
      </c>
      <c r="K11" s="103">
        <f t="shared" si="0"/>
        <v>1.1788888888888889</v>
      </c>
      <c r="L11" s="104">
        <f t="shared" si="1"/>
        <v>60.11738922202087</v>
      </c>
    </row>
    <row r="12" spans="1:12" ht="12.75">
      <c r="A12" s="73">
        <v>8</v>
      </c>
      <c r="B12" s="81" t="s">
        <v>46</v>
      </c>
      <c r="C12" s="90"/>
      <c r="D12" s="90">
        <v>0</v>
      </c>
      <c r="E12" s="90">
        <v>25</v>
      </c>
      <c r="F12" s="90">
        <v>5</v>
      </c>
      <c r="G12" s="91">
        <v>1</v>
      </c>
      <c r="H12" s="92">
        <v>30</v>
      </c>
      <c r="I12" s="92">
        <v>53</v>
      </c>
      <c r="J12" s="93">
        <v>14.84</v>
      </c>
      <c r="K12" s="103">
        <f t="shared" si="0"/>
        <v>1.0966666666666667</v>
      </c>
      <c r="L12" s="104">
        <f t="shared" si="1"/>
        <v>61.44569429538174</v>
      </c>
    </row>
    <row r="13" spans="1:12" ht="12.75">
      <c r="A13" s="73">
        <v>9</v>
      </c>
      <c r="B13" s="81" t="s">
        <v>36</v>
      </c>
      <c r="C13" s="90"/>
      <c r="D13" s="90">
        <v>0</v>
      </c>
      <c r="E13" s="90">
        <v>10</v>
      </c>
      <c r="F13" s="90">
        <v>58</v>
      </c>
      <c r="G13" s="91">
        <v>1</v>
      </c>
      <c r="H13" s="92">
        <v>18</v>
      </c>
      <c r="I13" s="92">
        <v>11</v>
      </c>
      <c r="J13" s="93">
        <v>15.13</v>
      </c>
      <c r="K13" s="103">
        <f t="shared" si="0"/>
        <v>1.120277777777778</v>
      </c>
      <c r="L13" s="104">
        <f t="shared" si="1"/>
        <v>58.99773661738771</v>
      </c>
    </row>
    <row r="14" spans="1:12" ht="12.75">
      <c r="A14" s="73">
        <v>10</v>
      </c>
      <c r="B14" s="81" t="s">
        <v>50</v>
      </c>
      <c r="C14" s="90"/>
      <c r="D14" s="90">
        <v>0</v>
      </c>
      <c r="E14" s="90">
        <v>45</v>
      </c>
      <c r="F14" s="90">
        <v>20</v>
      </c>
      <c r="G14" s="91">
        <v>1</v>
      </c>
      <c r="H14" s="92">
        <v>52</v>
      </c>
      <c r="I14" s="92">
        <v>11</v>
      </c>
      <c r="J14" s="93">
        <v>16.69</v>
      </c>
      <c r="K14" s="103">
        <f t="shared" si="0"/>
        <v>1.1141666666666667</v>
      </c>
      <c r="L14" s="104">
        <f t="shared" si="1"/>
        <v>53.77661998706672</v>
      </c>
    </row>
    <row r="15" spans="1:12" ht="12.75">
      <c r="A15" s="73">
        <v>11</v>
      </c>
      <c r="B15" s="81" t="s">
        <v>44</v>
      </c>
      <c r="C15" s="90"/>
      <c r="D15" s="90">
        <v>0</v>
      </c>
      <c r="E15" s="90">
        <v>21</v>
      </c>
      <c r="F15" s="90">
        <v>27</v>
      </c>
      <c r="G15" s="91">
        <v>1</v>
      </c>
      <c r="H15" s="92">
        <v>41</v>
      </c>
      <c r="I15" s="92">
        <v>26</v>
      </c>
      <c r="J15" s="93">
        <v>14.83</v>
      </c>
      <c r="K15" s="103">
        <f t="shared" si="0"/>
        <v>1.3330555555555557</v>
      </c>
      <c r="L15" s="104">
        <f t="shared" si="1"/>
        <v>50.58370077942457</v>
      </c>
    </row>
    <row r="16" spans="1:12" ht="12.75">
      <c r="A16" s="73">
        <v>12</v>
      </c>
      <c r="B16" s="81" t="s">
        <v>45</v>
      </c>
      <c r="C16" s="90"/>
      <c r="D16" s="90">
        <v>0</v>
      </c>
      <c r="E16" s="90">
        <v>27</v>
      </c>
      <c r="F16" s="90">
        <v>0</v>
      </c>
      <c r="G16" s="91">
        <v>1</v>
      </c>
      <c r="H16" s="92">
        <v>40</v>
      </c>
      <c r="I16" s="92">
        <v>40</v>
      </c>
      <c r="J16" s="93">
        <v>19.42</v>
      </c>
      <c r="K16" s="103">
        <f t="shared" si="0"/>
        <v>1.2277777777777776</v>
      </c>
      <c r="L16" s="104">
        <f t="shared" si="1"/>
        <v>41.9402491250798</v>
      </c>
    </row>
    <row r="17" spans="1:12" ht="12.75">
      <c r="A17" s="73">
        <v>13</v>
      </c>
      <c r="B17" s="81" t="s">
        <v>51</v>
      </c>
      <c r="C17" s="90"/>
      <c r="D17" s="90">
        <v>0</v>
      </c>
      <c r="E17" s="90">
        <v>11</v>
      </c>
      <c r="F17" s="90">
        <v>54</v>
      </c>
      <c r="G17" s="91">
        <v>1</v>
      </c>
      <c r="H17" s="92">
        <v>24</v>
      </c>
      <c r="I17" s="92">
        <v>50</v>
      </c>
      <c r="J17" s="93">
        <v>17.57</v>
      </c>
      <c r="K17" s="103">
        <f t="shared" si="0"/>
        <v>1.2155555555555555</v>
      </c>
      <c r="L17" s="104">
        <f t="shared" si="1"/>
        <v>46.82237360300246</v>
      </c>
    </row>
    <row r="18" spans="1:12" ht="12.75">
      <c r="A18" s="73">
        <v>14</v>
      </c>
      <c r="B18" s="81" t="s">
        <v>52</v>
      </c>
      <c r="C18" s="90"/>
      <c r="D18" s="90">
        <v>0</v>
      </c>
      <c r="E18" s="90">
        <v>27</v>
      </c>
      <c r="F18" s="90">
        <v>34</v>
      </c>
      <c r="G18" s="92">
        <v>1</v>
      </c>
      <c r="H18" s="92">
        <v>46</v>
      </c>
      <c r="I18" s="92">
        <v>33</v>
      </c>
      <c r="J18" s="93">
        <v>19.54</v>
      </c>
      <c r="K18" s="103">
        <f t="shared" si="0"/>
        <v>1.316388888888889</v>
      </c>
      <c r="L18" s="104">
        <f t="shared" si="1"/>
        <v>38.876864658619006</v>
      </c>
    </row>
    <row r="19" spans="1:12" ht="12.75">
      <c r="A19" s="73">
        <v>15</v>
      </c>
      <c r="B19" s="81" t="s">
        <v>38</v>
      </c>
      <c r="C19" s="90"/>
      <c r="D19" s="90">
        <v>0</v>
      </c>
      <c r="E19" s="90">
        <v>19</v>
      </c>
      <c r="F19" s="90">
        <v>3</v>
      </c>
      <c r="G19" s="92">
        <v>1</v>
      </c>
      <c r="H19" s="92">
        <v>34</v>
      </c>
      <c r="I19" s="92">
        <v>37</v>
      </c>
      <c r="J19" s="93">
        <v>16.91</v>
      </c>
      <c r="K19" s="103">
        <f t="shared" si="0"/>
        <v>1.2594444444444446</v>
      </c>
      <c r="L19" s="104">
        <f t="shared" si="1"/>
        <v>46.95451698540523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T6" sqref="T6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0</v>
      </c>
      <c r="E6" s="95">
        <v>50</v>
      </c>
      <c r="F6" s="95">
        <v>0</v>
      </c>
      <c r="G6" s="98">
        <f>D6+E6/60+F6/3600</f>
        <v>0.8333333333333334</v>
      </c>
      <c r="H6" s="95">
        <v>14.5</v>
      </c>
      <c r="I6" s="95">
        <v>0</v>
      </c>
      <c r="J6" s="95">
        <v>0</v>
      </c>
      <c r="K6" s="95">
        <v>50</v>
      </c>
      <c r="L6" s="98">
        <f>I6+J6/60+K6/3600</f>
        <v>0.013888888888888888</v>
      </c>
      <c r="M6" s="95">
        <v>0</v>
      </c>
      <c r="N6" s="95">
        <v>54</v>
      </c>
      <c r="O6" s="95">
        <v>25</v>
      </c>
      <c r="P6" s="95">
        <v>17.5</v>
      </c>
      <c r="Q6" s="98">
        <f>M6+N6/60+O6/3600</f>
        <v>0.9069444444444444</v>
      </c>
      <c r="R6" s="99">
        <f>TRUNC(U6)</f>
        <v>0</v>
      </c>
      <c r="S6" s="99">
        <f>TRUNC((U6-R6)*60)</f>
        <v>53</v>
      </c>
      <c r="T6" s="99">
        <f>(U6-R6-S6/60)*3600</f>
        <v>35.00000000000028</v>
      </c>
      <c r="U6" s="98">
        <f aca="true" t="shared" si="0" ref="U6:U54">Q6-L6</f>
        <v>0.8930555555555556</v>
      </c>
      <c r="V6" s="100">
        <f>5*3600*ABS(G6-U6)+250*ABS(H6-P6)</f>
        <v>1825.0000000000002</v>
      </c>
    </row>
    <row r="7" spans="1:22" ht="12.75">
      <c r="A7" s="73">
        <v>2</v>
      </c>
      <c r="B7" s="81" t="s">
        <v>35</v>
      </c>
      <c r="C7" s="96"/>
      <c r="D7" s="97">
        <v>0</v>
      </c>
      <c r="E7" s="97">
        <v>55</v>
      </c>
      <c r="F7" s="97">
        <v>30</v>
      </c>
      <c r="G7" s="98">
        <f aca="true" t="shared" si="1" ref="G7:G13">D7+E7/60+F7/3600</f>
        <v>0.9249999999999999</v>
      </c>
      <c r="H7" s="97">
        <v>15.2</v>
      </c>
      <c r="I7" s="97">
        <v>0</v>
      </c>
      <c r="J7" s="97">
        <v>4</v>
      </c>
      <c r="K7" s="97">
        <v>58</v>
      </c>
      <c r="L7" s="98">
        <f aca="true" t="shared" si="2" ref="L7:L54">I7+J7/60+K7/3600</f>
        <v>0.08277777777777778</v>
      </c>
      <c r="M7" s="97">
        <v>1</v>
      </c>
      <c r="N7" s="97">
        <v>0</v>
      </c>
      <c r="O7" s="97">
        <v>31</v>
      </c>
      <c r="P7" s="97">
        <v>14.3</v>
      </c>
      <c r="Q7" s="98">
        <f aca="true" t="shared" si="3" ref="Q7:Q54">M7+N7/60+O7/3600</f>
        <v>1.0086111111111111</v>
      </c>
      <c r="R7" s="99">
        <f aca="true" t="shared" si="4" ref="R7:R54">TRUNC(U7)</f>
        <v>0</v>
      </c>
      <c r="S7" s="99">
        <f aca="true" t="shared" si="5" ref="S7:S54">TRUNC((U7-R7)*60)</f>
        <v>55</v>
      </c>
      <c r="T7" s="99">
        <f aca="true" t="shared" si="6" ref="T7:T54">(U7-R7-S7/60)*3600</f>
        <v>32.999999999999964</v>
      </c>
      <c r="U7" s="98">
        <f t="shared" si="0"/>
        <v>0.9258333333333333</v>
      </c>
      <c r="V7" s="100">
        <f aca="true" t="shared" si="7" ref="V7:V54">5*3600*ABS(G7-U7)+250*ABS(H7-P7)</f>
        <v>240</v>
      </c>
    </row>
    <row r="8" spans="1:22" ht="12.75">
      <c r="A8" s="73">
        <v>3</v>
      </c>
      <c r="B8" s="81" t="s">
        <v>53</v>
      </c>
      <c r="C8" s="96"/>
      <c r="D8" s="97">
        <v>0</v>
      </c>
      <c r="E8" s="97">
        <v>59</v>
      </c>
      <c r="F8" s="97">
        <v>30</v>
      </c>
      <c r="G8" s="98">
        <f t="shared" si="1"/>
        <v>0.9916666666666666</v>
      </c>
      <c r="H8" s="97">
        <v>12.1</v>
      </c>
      <c r="I8" s="97">
        <v>0</v>
      </c>
      <c r="J8" s="97">
        <v>7</v>
      </c>
      <c r="K8" s="97">
        <v>52</v>
      </c>
      <c r="L8" s="98">
        <f t="shared" si="2"/>
        <v>0.13111111111111112</v>
      </c>
      <c r="M8" s="97">
        <v>1</v>
      </c>
      <c r="N8" s="97">
        <v>7</v>
      </c>
      <c r="O8" s="97">
        <v>14</v>
      </c>
      <c r="P8" s="97">
        <v>12.7</v>
      </c>
      <c r="Q8" s="98">
        <f t="shared" si="3"/>
        <v>1.1205555555555555</v>
      </c>
      <c r="R8" s="99">
        <f t="shared" si="4"/>
        <v>0</v>
      </c>
      <c r="S8" s="99">
        <f t="shared" si="5"/>
        <v>59</v>
      </c>
      <c r="T8" s="99">
        <f t="shared" si="6"/>
        <v>21.999999999999844</v>
      </c>
      <c r="U8" s="98">
        <f t="shared" si="0"/>
        <v>0.9894444444444443</v>
      </c>
      <c r="V8" s="100">
        <f t="shared" si="7"/>
        <v>190.00000000000017</v>
      </c>
    </row>
    <row r="9" spans="1:22" ht="12.75">
      <c r="A9" s="73">
        <v>4</v>
      </c>
      <c r="B9" s="81" t="s">
        <v>37</v>
      </c>
      <c r="C9" s="96"/>
      <c r="D9" s="97">
        <v>0</v>
      </c>
      <c r="E9" s="97">
        <v>58</v>
      </c>
      <c r="F9" s="97">
        <v>0</v>
      </c>
      <c r="G9" s="98">
        <f t="shared" si="1"/>
        <v>0.9666666666666667</v>
      </c>
      <c r="H9" s="97">
        <v>14</v>
      </c>
      <c r="I9" s="97">
        <v>0</v>
      </c>
      <c r="J9" s="97">
        <v>6</v>
      </c>
      <c r="K9" s="97">
        <v>13</v>
      </c>
      <c r="L9" s="98">
        <f t="shared" si="2"/>
        <v>0.10361111111111111</v>
      </c>
      <c r="M9" s="97">
        <v>1</v>
      </c>
      <c r="N9" s="97">
        <v>4</v>
      </c>
      <c r="O9" s="97">
        <v>15</v>
      </c>
      <c r="P9" s="97">
        <v>13.9</v>
      </c>
      <c r="Q9" s="98">
        <f t="shared" si="3"/>
        <v>1.0708333333333333</v>
      </c>
      <c r="R9" s="99">
        <f t="shared" si="4"/>
        <v>0</v>
      </c>
      <c r="S9" s="99">
        <f t="shared" si="5"/>
        <v>58</v>
      </c>
      <c r="T9" s="99">
        <f t="shared" si="6"/>
        <v>1.999999999999913</v>
      </c>
      <c r="U9" s="98">
        <f t="shared" si="0"/>
        <v>0.9672222222222222</v>
      </c>
      <c r="V9" s="100">
        <f t="shared" si="7"/>
        <v>34.999999999999474</v>
      </c>
    </row>
    <row r="10" spans="1:22" ht="12.75">
      <c r="A10" s="73">
        <v>5</v>
      </c>
      <c r="B10" s="81" t="s">
        <v>39</v>
      </c>
      <c r="C10" s="96"/>
      <c r="D10" s="97">
        <v>0</v>
      </c>
      <c r="E10" s="97">
        <v>57</v>
      </c>
      <c r="F10" s="97">
        <v>0</v>
      </c>
      <c r="G10" s="98">
        <f t="shared" si="1"/>
        <v>0.95</v>
      </c>
      <c r="H10" s="97">
        <v>13.7</v>
      </c>
      <c r="I10" s="97">
        <v>0</v>
      </c>
      <c r="J10" s="97">
        <v>4</v>
      </c>
      <c r="K10" s="97">
        <v>4</v>
      </c>
      <c r="L10" s="98">
        <f t="shared" si="2"/>
        <v>0.06777777777777777</v>
      </c>
      <c r="M10" s="97">
        <v>1</v>
      </c>
      <c r="N10" s="97">
        <v>1</v>
      </c>
      <c r="O10" s="97">
        <v>34</v>
      </c>
      <c r="P10" s="97">
        <v>16.1</v>
      </c>
      <c r="Q10" s="98">
        <f t="shared" si="3"/>
        <v>1.026111111111111</v>
      </c>
      <c r="R10" s="99">
        <f t="shared" si="4"/>
        <v>0</v>
      </c>
      <c r="S10" s="99">
        <f t="shared" si="5"/>
        <v>57</v>
      </c>
      <c r="T10" s="99">
        <f t="shared" si="6"/>
        <v>29.999999999999893</v>
      </c>
      <c r="U10" s="98">
        <f t="shared" si="0"/>
        <v>0.9583333333333333</v>
      </c>
      <c r="V10" s="100">
        <f t="shared" si="7"/>
        <v>750</v>
      </c>
    </row>
    <row r="11" spans="1:22" ht="12.75">
      <c r="A11" s="73">
        <v>6</v>
      </c>
      <c r="B11" s="81" t="s">
        <v>51</v>
      </c>
      <c r="C11" s="96"/>
      <c r="D11" s="97">
        <v>1</v>
      </c>
      <c r="E11" s="97">
        <v>6</v>
      </c>
      <c r="F11" s="97">
        <v>30</v>
      </c>
      <c r="G11" s="98">
        <f t="shared" si="1"/>
        <v>1.1083333333333334</v>
      </c>
      <c r="H11" s="97">
        <v>13.8</v>
      </c>
      <c r="I11" s="97">
        <v>0</v>
      </c>
      <c r="J11" s="97">
        <v>15</v>
      </c>
      <c r="K11" s="97">
        <v>2</v>
      </c>
      <c r="L11" s="98">
        <f t="shared" si="2"/>
        <v>0.25055555555555553</v>
      </c>
      <c r="M11" s="97">
        <v>1</v>
      </c>
      <c r="N11" s="97">
        <v>20</v>
      </c>
      <c r="O11" s="97">
        <v>22</v>
      </c>
      <c r="P11" s="97">
        <v>14.6</v>
      </c>
      <c r="Q11" s="98">
        <f>M11+N11/60+O11/3600</f>
        <v>1.3394444444444444</v>
      </c>
      <c r="R11" s="99">
        <f>TRUNC(U11)</f>
        <v>1</v>
      </c>
      <c r="S11" s="99">
        <f>TRUNC((U11-R11)*60)</f>
        <v>5</v>
      </c>
      <c r="T11" s="99">
        <f>(U11-R11-S11/60)*3600</f>
        <v>20.00000000000048</v>
      </c>
      <c r="U11" s="98">
        <f>Q11-L11</f>
        <v>1.088888888888889</v>
      </c>
      <c r="V11" s="100">
        <f t="shared" si="7"/>
        <v>549.9999999999985</v>
      </c>
    </row>
    <row r="12" spans="1:22" ht="12.75">
      <c r="A12" s="73">
        <v>7</v>
      </c>
      <c r="B12" s="81" t="s">
        <v>45</v>
      </c>
      <c r="C12" s="96"/>
      <c r="D12" s="97">
        <v>1</v>
      </c>
      <c r="E12" s="97">
        <v>12</v>
      </c>
      <c r="F12" s="97">
        <v>0</v>
      </c>
      <c r="G12" s="98">
        <f t="shared" si="1"/>
        <v>1.2</v>
      </c>
      <c r="H12" s="97">
        <v>16.6</v>
      </c>
      <c r="I12" s="97">
        <v>0</v>
      </c>
      <c r="J12" s="97">
        <v>10</v>
      </c>
      <c r="K12" s="97">
        <v>6</v>
      </c>
      <c r="L12" s="98">
        <f t="shared" si="2"/>
        <v>0.16833333333333333</v>
      </c>
      <c r="M12" s="97">
        <v>1</v>
      </c>
      <c r="N12" s="97">
        <v>22</v>
      </c>
      <c r="O12" s="97">
        <v>1</v>
      </c>
      <c r="P12" s="97">
        <v>14.8</v>
      </c>
      <c r="Q12" s="98">
        <f t="shared" si="3"/>
        <v>1.3669444444444445</v>
      </c>
      <c r="R12" s="99">
        <f t="shared" si="4"/>
        <v>1</v>
      </c>
      <c r="S12" s="99">
        <f t="shared" si="5"/>
        <v>11</v>
      </c>
      <c r="T12" s="99">
        <f t="shared" si="6"/>
        <v>54.99999999999991</v>
      </c>
      <c r="U12" s="98">
        <f t="shared" si="0"/>
        <v>1.198611111111111</v>
      </c>
      <c r="V12" s="100">
        <f t="shared" si="7"/>
        <v>475.00000000000006</v>
      </c>
    </row>
    <row r="13" spans="1:22" ht="12.75">
      <c r="A13" s="73">
        <v>8</v>
      </c>
      <c r="B13" s="81" t="s">
        <v>38</v>
      </c>
      <c r="C13" s="96"/>
      <c r="D13" s="97">
        <v>1</v>
      </c>
      <c r="E13" s="97">
        <v>6</v>
      </c>
      <c r="F13" s="97">
        <v>30</v>
      </c>
      <c r="G13" s="98">
        <f t="shared" si="1"/>
        <v>1.1083333333333334</v>
      </c>
      <c r="H13" s="97">
        <v>22.8</v>
      </c>
      <c r="I13" s="97">
        <v>0</v>
      </c>
      <c r="J13" s="97">
        <v>18</v>
      </c>
      <c r="K13" s="97">
        <v>35</v>
      </c>
      <c r="L13" s="98">
        <f t="shared" si="2"/>
        <v>0.30972222222222223</v>
      </c>
      <c r="M13" s="97">
        <v>1</v>
      </c>
      <c r="N13" s="97">
        <v>22</v>
      </c>
      <c r="O13" s="97">
        <v>22</v>
      </c>
      <c r="P13" s="97">
        <v>20.5</v>
      </c>
      <c r="Q13" s="98">
        <f t="shared" si="3"/>
        <v>1.3727777777777779</v>
      </c>
      <c r="R13" s="99">
        <f t="shared" si="4"/>
        <v>1</v>
      </c>
      <c r="S13" s="99">
        <f t="shared" si="5"/>
        <v>3</v>
      </c>
      <c r="T13" s="100">
        <f t="shared" si="6"/>
        <v>47.000000000000306</v>
      </c>
      <c r="U13" s="98">
        <f t="shared" si="0"/>
        <v>1.0630555555555556</v>
      </c>
      <c r="V13" s="100">
        <f t="shared" si="7"/>
        <v>1389.9999999999998</v>
      </c>
    </row>
    <row r="14" spans="1:22" ht="12.75">
      <c r="A14" s="73">
        <v>9</v>
      </c>
      <c r="B14" s="81" t="s">
        <v>42</v>
      </c>
      <c r="C14" s="96"/>
      <c r="D14" s="97">
        <v>1</v>
      </c>
      <c r="E14" s="97">
        <v>10</v>
      </c>
      <c r="F14" s="97">
        <v>0</v>
      </c>
      <c r="G14" s="98">
        <f aca="true" t="shared" si="8" ref="G14:G54">D14+E14/60+F14/3600</f>
        <v>1.1666666666666667</v>
      </c>
      <c r="H14" s="97">
        <v>15.5</v>
      </c>
      <c r="I14" s="97">
        <v>0</v>
      </c>
      <c r="J14" s="97">
        <v>19</v>
      </c>
      <c r="K14" s="97">
        <v>18</v>
      </c>
      <c r="L14" s="98">
        <f t="shared" si="2"/>
        <v>0.32166666666666666</v>
      </c>
      <c r="M14" s="97">
        <v>1</v>
      </c>
      <c r="N14" s="97">
        <v>25</v>
      </c>
      <c r="O14" s="97">
        <v>36</v>
      </c>
      <c r="P14" s="97">
        <v>16.5</v>
      </c>
      <c r="Q14" s="98">
        <f t="shared" si="3"/>
        <v>1.4266666666666667</v>
      </c>
      <c r="R14" s="99">
        <f t="shared" si="4"/>
        <v>1</v>
      </c>
      <c r="S14" s="99">
        <f t="shared" si="5"/>
        <v>6</v>
      </c>
      <c r="T14" s="99">
        <f t="shared" si="6"/>
        <v>17.999999999999915</v>
      </c>
      <c r="U14" s="98">
        <f t="shared" si="0"/>
        <v>1.105</v>
      </c>
      <c r="V14" s="100">
        <f t="shared" si="7"/>
        <v>1360.0000000000016</v>
      </c>
    </row>
    <row r="15" spans="1:22" ht="12.75">
      <c r="A15" s="73">
        <v>10</v>
      </c>
      <c r="B15" s="81" t="s">
        <v>54</v>
      </c>
      <c r="C15" s="96"/>
      <c r="D15" s="97">
        <v>0</v>
      </c>
      <c r="E15" s="97">
        <v>52</v>
      </c>
      <c r="F15" s="97">
        <v>0</v>
      </c>
      <c r="G15" s="98">
        <f t="shared" si="8"/>
        <v>0.8666666666666667</v>
      </c>
      <c r="H15" s="97">
        <v>16.2</v>
      </c>
      <c r="I15" s="97">
        <v>0</v>
      </c>
      <c r="J15" s="97">
        <v>21</v>
      </c>
      <c r="K15" s="97">
        <v>5</v>
      </c>
      <c r="L15" s="98">
        <f t="shared" si="2"/>
        <v>0.35138888888888886</v>
      </c>
      <c r="M15" s="97">
        <v>1</v>
      </c>
      <c r="N15" s="97">
        <v>17</v>
      </c>
      <c r="O15" s="97">
        <v>18</v>
      </c>
      <c r="P15" s="97">
        <v>17.4</v>
      </c>
      <c r="Q15" s="98">
        <f t="shared" si="3"/>
        <v>1.288333333333333</v>
      </c>
      <c r="R15" s="99">
        <f t="shared" si="4"/>
        <v>0</v>
      </c>
      <c r="S15" s="99">
        <f t="shared" si="5"/>
        <v>56</v>
      </c>
      <c r="T15" s="99">
        <f t="shared" si="6"/>
        <v>12.999999999999234</v>
      </c>
      <c r="U15" s="98">
        <f t="shared" si="0"/>
        <v>0.9369444444444442</v>
      </c>
      <c r="V15" s="100">
        <f t="shared" si="7"/>
        <v>1564.9999999999957</v>
      </c>
    </row>
    <row r="16" spans="1:22" ht="12.75">
      <c r="A16" s="73">
        <v>11</v>
      </c>
      <c r="B16" s="81" t="s">
        <v>55</v>
      </c>
      <c r="C16" s="96"/>
      <c r="D16" s="97">
        <v>1</v>
      </c>
      <c r="E16" s="97">
        <v>0</v>
      </c>
      <c r="F16" s="97">
        <v>0</v>
      </c>
      <c r="G16" s="98">
        <f t="shared" si="8"/>
        <v>1</v>
      </c>
      <c r="H16" s="97">
        <v>20.9</v>
      </c>
      <c r="I16" s="97">
        <v>0</v>
      </c>
      <c r="J16" s="97">
        <v>24</v>
      </c>
      <c r="K16" s="97">
        <v>16</v>
      </c>
      <c r="L16" s="98">
        <f t="shared" si="2"/>
        <v>0.40444444444444444</v>
      </c>
      <c r="M16" s="97">
        <v>1</v>
      </c>
      <c r="N16" s="97">
        <v>22</v>
      </c>
      <c r="O16" s="97">
        <v>15</v>
      </c>
      <c r="P16" s="97">
        <v>16.1</v>
      </c>
      <c r="Q16" s="98">
        <f t="shared" si="3"/>
        <v>1.3708333333333333</v>
      </c>
      <c r="R16" s="99">
        <f t="shared" si="4"/>
        <v>0</v>
      </c>
      <c r="S16" s="99">
        <f t="shared" si="5"/>
        <v>57</v>
      </c>
      <c r="T16" s="99">
        <f t="shared" si="6"/>
        <v>59.000000000000426</v>
      </c>
      <c r="U16" s="98">
        <f t="shared" si="0"/>
        <v>0.966388888888889</v>
      </c>
      <c r="V16" s="100">
        <f t="shared" si="7"/>
        <v>1804.999999999998</v>
      </c>
    </row>
    <row r="17" spans="1:22" ht="12.75">
      <c r="A17" s="73">
        <v>12</v>
      </c>
      <c r="B17" s="81" t="s">
        <v>56</v>
      </c>
      <c r="C17" s="96"/>
      <c r="D17" s="97">
        <v>1</v>
      </c>
      <c r="E17" s="97">
        <v>5</v>
      </c>
      <c r="F17" s="97">
        <v>30</v>
      </c>
      <c r="G17" s="98">
        <f t="shared" si="8"/>
        <v>1.0916666666666666</v>
      </c>
      <c r="H17" s="97">
        <v>15.4</v>
      </c>
      <c r="I17" s="97">
        <v>0</v>
      </c>
      <c r="J17" s="97">
        <v>13</v>
      </c>
      <c r="K17" s="97">
        <v>26</v>
      </c>
      <c r="L17" s="98">
        <f t="shared" si="2"/>
        <v>0.2238888888888889</v>
      </c>
      <c r="M17" s="97">
        <v>1</v>
      </c>
      <c r="N17" s="97">
        <v>18</v>
      </c>
      <c r="O17" s="97">
        <v>3</v>
      </c>
      <c r="P17" s="97">
        <v>14.6</v>
      </c>
      <c r="Q17" s="98">
        <f t="shared" si="3"/>
        <v>1.3008333333333333</v>
      </c>
      <c r="R17" s="99">
        <f t="shared" si="4"/>
        <v>1</v>
      </c>
      <c r="S17" s="99">
        <f t="shared" si="5"/>
        <v>4</v>
      </c>
      <c r="T17" s="99">
        <f t="shared" si="6"/>
        <v>37.000000000000135</v>
      </c>
      <c r="U17" s="98">
        <f t="shared" si="0"/>
        <v>1.0769444444444445</v>
      </c>
      <c r="V17" s="100">
        <f t="shared" si="7"/>
        <v>464.9999999999976</v>
      </c>
    </row>
    <row r="18" spans="1:22" ht="12.75">
      <c r="A18" s="73">
        <v>13</v>
      </c>
      <c r="B18" s="81" t="s">
        <v>48</v>
      </c>
      <c r="C18" s="96"/>
      <c r="D18" s="97">
        <v>0</v>
      </c>
      <c r="E18" s="97">
        <v>58</v>
      </c>
      <c r="F18" s="97">
        <v>12</v>
      </c>
      <c r="G18" s="98">
        <f t="shared" si="8"/>
        <v>0.97</v>
      </c>
      <c r="H18" s="97">
        <v>14.6</v>
      </c>
      <c r="I18" s="97">
        <v>0</v>
      </c>
      <c r="J18" s="97">
        <v>1</v>
      </c>
      <c r="K18" s="97">
        <v>32</v>
      </c>
      <c r="L18" s="98">
        <f t="shared" si="2"/>
        <v>0.025555555555555554</v>
      </c>
      <c r="M18" s="97">
        <v>1</v>
      </c>
      <c r="N18" s="97">
        <v>0</v>
      </c>
      <c r="O18" s="97">
        <v>57</v>
      </c>
      <c r="P18" s="97">
        <v>14.5</v>
      </c>
      <c r="Q18" s="98">
        <f t="shared" si="3"/>
        <v>1.0158333333333334</v>
      </c>
      <c r="R18" s="99">
        <f t="shared" si="4"/>
        <v>0</v>
      </c>
      <c r="S18" s="99">
        <f t="shared" si="5"/>
        <v>59</v>
      </c>
      <c r="T18" s="99">
        <f t="shared" si="6"/>
        <v>25.000000000000313</v>
      </c>
      <c r="U18" s="98">
        <f t="shared" si="0"/>
        <v>0.9902777777777778</v>
      </c>
      <c r="V18" s="100">
        <f t="shared" si="7"/>
        <v>390.00000000000097</v>
      </c>
    </row>
    <row r="19" spans="1:22" ht="12.75">
      <c r="A19" s="73">
        <v>14</v>
      </c>
      <c r="B19" s="81" t="s">
        <v>50</v>
      </c>
      <c r="C19" s="96"/>
      <c r="D19" s="97">
        <v>0</v>
      </c>
      <c r="E19" s="97">
        <v>54</v>
      </c>
      <c r="F19" s="97">
        <v>30</v>
      </c>
      <c r="G19" s="98">
        <f t="shared" si="8"/>
        <v>0.9083333333333333</v>
      </c>
      <c r="H19" s="97">
        <v>13.8</v>
      </c>
      <c r="I19" s="97">
        <v>0</v>
      </c>
      <c r="J19" s="97">
        <v>17</v>
      </c>
      <c r="K19" s="97">
        <v>46</v>
      </c>
      <c r="L19" s="98">
        <f t="shared" si="2"/>
        <v>0.2961111111111111</v>
      </c>
      <c r="M19" s="97">
        <v>1</v>
      </c>
      <c r="N19" s="97">
        <v>16</v>
      </c>
      <c r="O19" s="97">
        <v>27</v>
      </c>
      <c r="P19" s="97">
        <v>15.6</v>
      </c>
      <c r="Q19" s="98">
        <f t="shared" si="3"/>
        <v>1.2741666666666667</v>
      </c>
      <c r="R19" s="99">
        <f t="shared" si="4"/>
        <v>0</v>
      </c>
      <c r="S19" s="99">
        <f t="shared" si="5"/>
        <v>58</v>
      </c>
      <c r="T19" s="99">
        <f t="shared" si="6"/>
        <v>41.000000000000014</v>
      </c>
      <c r="U19" s="98">
        <f t="shared" si="0"/>
        <v>0.9780555555555556</v>
      </c>
      <c r="V19" s="100">
        <f t="shared" si="7"/>
        <v>1705</v>
      </c>
    </row>
    <row r="20" spans="1:22" ht="12.75">
      <c r="A20" s="73">
        <v>15</v>
      </c>
      <c r="B20" s="81" t="s">
        <v>43</v>
      </c>
      <c r="C20" s="96"/>
      <c r="D20" s="97">
        <v>1</v>
      </c>
      <c r="E20" s="97">
        <v>13</v>
      </c>
      <c r="F20" s="97">
        <v>20</v>
      </c>
      <c r="G20" s="98">
        <f t="shared" si="8"/>
        <v>1.2222222222222223</v>
      </c>
      <c r="H20" s="97">
        <v>14.1</v>
      </c>
      <c r="I20" s="97">
        <v>0</v>
      </c>
      <c r="J20" s="97">
        <v>5</v>
      </c>
      <c r="K20" s="97">
        <v>45</v>
      </c>
      <c r="L20" s="98">
        <f t="shared" si="2"/>
        <v>0.09583333333333333</v>
      </c>
      <c r="M20" s="97">
        <v>1</v>
      </c>
      <c r="N20" s="97">
        <v>12</v>
      </c>
      <c r="O20" s="97">
        <v>55</v>
      </c>
      <c r="P20" s="97">
        <v>12.8</v>
      </c>
      <c r="Q20" s="98">
        <f t="shared" si="3"/>
        <v>1.2152777777777777</v>
      </c>
      <c r="R20" s="99">
        <f t="shared" si="4"/>
        <v>1</v>
      </c>
      <c r="S20" s="99">
        <f t="shared" si="5"/>
        <v>7</v>
      </c>
      <c r="T20" s="99">
        <f t="shared" si="6"/>
        <v>10.000000000000064</v>
      </c>
      <c r="U20" s="98">
        <f t="shared" si="0"/>
        <v>1.1194444444444445</v>
      </c>
      <c r="V20" s="100">
        <f t="shared" si="7"/>
        <v>2175.000000000001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2013-07-01T23:33:32Z</dcterms:modified>
  <cp:category/>
  <cp:version/>
  <cp:contentType/>
  <cp:contentStatus/>
</cp:coreProperties>
</file>