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<sst xmlns="http://schemas.openxmlformats.org/spreadsheetml/2006/main" count="125" uniqueCount="58">
  <si>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</si>
  <si>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</si>
  <si>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</si>
  <si>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</si>
  <si>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</si>
  <si>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</si>
  <si>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</si>
  <si>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</si>
  <si>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</si>
  <si>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</si>
  <si>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</si>
  <si>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</si>
  <si>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</si>
  <si>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</si>
  <si>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UNLIM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</si>
  <si>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</si>
  <si>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</si>
  <si>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</si>
  <si>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</si>
  <si>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</si>
  <si>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</si>
  <si>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</si>
  <si>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</si>
  <si>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</si>
  <si>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</si>
  <si>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</si>
  <si>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</si>
  <si>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</si>
  <si>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</si>
  <si>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</si>
  <si>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</si>
  <si>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Greg Young</t>
  </si>
  <si>
    <t>Paul Wright</t>
  </si>
  <si>
    <t>Joel Thornburg</t>
  </si>
  <si>
    <t>Ken Sherfee</t>
  </si>
  <si>
    <t>Paul Thomas</t>
  </si>
  <si>
    <t>Dick Olwin</t>
  </si>
  <si>
    <t>John Yohey</t>
  </si>
  <si>
    <t>Rick Mills</t>
  </si>
  <si>
    <t>Rusty Herrington</t>
  </si>
  <si>
    <t>Taj Kraus</t>
  </si>
  <si>
    <t>Mitch Midyett</t>
  </si>
  <si>
    <t>J T McMahon</t>
  </si>
  <si>
    <t>Dick McSpadden</t>
  </si>
  <si>
    <t>Ray Roussy</t>
  </si>
  <si>
    <t>Robert Gaines</t>
  </si>
  <si>
    <t>Woody Woodfin</t>
  </si>
  <si>
    <t>Ryan Douthitt</t>
  </si>
  <si>
    <t>HANDICAP</t>
  </si>
  <si>
    <t>FINAL SPEED</t>
  </si>
  <si>
    <t>Mostrong</t>
  </si>
  <si>
    <t>Mike Polley</t>
  </si>
  <si>
    <t>Norburg</t>
  </si>
  <si>
    <t>Jim Turner</t>
  </si>
  <si>
    <t>Mike Mostrong</t>
  </si>
  <si>
    <t>Mostroug</t>
  </si>
  <si>
    <t>Michael Polley</t>
  </si>
  <si>
    <t>Bob Douthitt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</si>
</sst>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SPEED!$D$5:$D$22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SPEED!$O$25:$O$29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SPEED!$D$25:$D$29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SPEED!$D$25:$D$29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827567"/>
        <c:axId val="35224192"/>
      </c:scatterChart>
      <c:valAx>
        <c:axId val="4827567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5224192"/>
        <c:crossesAt val="180"/>
        <c:crossBetween val="midCat"/>
        <c:dispUnits/>
        <c:majorUnit val="15.203999999999999"/>
      </c:valAx>
      <c:valAx>
        <c:axId val="35224192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567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37</xdr:row>
      <xdr:rowOff>95250</xdr:rowOff>
    </xdr:from>
    <xdr:to>
      <xdr:col>26</xdr:col>
      <xdr:colOff>561975</xdr:colOff>
      <xdr:row>71</xdr:row>
      <xdr:rowOff>76200</xdr:rowOff>
    </xdr:to>
    <xdr:graphicFrame>
      <xdr:nvGraphicFramePr>
        <xdr:cNvPr id="1" name="Chart 1"/>
        <xdr:cNvGraphicFramePr/>
      </xdr:nvGraphicFramePr>
      <xdr:xfrm>
        <a:off x="466725" y="6115050"/>
        <a:ext cx="130111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7" width="7.8515625" style="1" customWidth="1"/>
    <col min="18" max="24" width="7.8515625" style="7" customWidth="1"/>
    <col min="25" max="25" width="9.140625" style="7" customWidth="1"/>
    <col min="26" max="16384" width="9.140625" style="1" customWidth="1"/>
  </cols>
  <sheetData>
    <row r="1" ht="12.75">
      <c r="A1" s="10" t="s">
        <v>23</v>
      </c>
    </row>
    <row r="2" ht="13.5" thickBot="1"/>
    <row r="3" spans="1:25" s="16" customFormat="1" ht="13.5" thickBot="1">
      <c r="A3" s="15" t="s">
        <v>8</v>
      </c>
      <c r="B3" s="80">
        <v>69.1</v>
      </c>
      <c r="C3" s="49" t="s">
        <v>19</v>
      </c>
      <c r="D3" s="22"/>
      <c r="E3" s="53" t="s">
        <v>17</v>
      </c>
      <c r="F3" s="19"/>
      <c r="G3" s="20"/>
      <c r="H3" s="52" t="s">
        <v>18</v>
      </c>
      <c r="I3" s="19"/>
      <c r="J3" s="19"/>
      <c r="K3" s="52" t="s">
        <v>26</v>
      </c>
      <c r="L3" s="19"/>
      <c r="M3" s="19"/>
      <c r="N3" s="21"/>
      <c r="R3" s="17"/>
      <c r="S3" s="17"/>
      <c r="T3" s="17"/>
      <c r="U3" s="17"/>
      <c r="V3" s="17"/>
      <c r="W3" s="17"/>
      <c r="X3" s="17"/>
      <c r="Y3" s="17"/>
    </row>
    <row r="4" spans="1:24" s="6" customFormat="1" ht="13.5" thickBot="1">
      <c r="A4" s="24" t="s">
        <v>25</v>
      </c>
      <c r="B4" s="25" t="s">
        <v>0</v>
      </c>
      <c r="C4" s="50" t="s">
        <v>20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27</v>
      </c>
      <c r="O4" s="9" t="s">
        <v>7</v>
      </c>
      <c r="Q4" s="6" t="s">
        <v>14</v>
      </c>
      <c r="R4" s="6">
        <v>300</v>
      </c>
      <c r="S4" s="6" t="s">
        <v>15</v>
      </c>
      <c r="T4" s="6">
        <v>285</v>
      </c>
      <c r="U4" s="6">
        <v>260</v>
      </c>
      <c r="V4" s="6" t="s">
        <v>16</v>
      </c>
      <c r="W4" s="6">
        <v>225</v>
      </c>
      <c r="X4" s="6">
        <v>205</v>
      </c>
    </row>
    <row r="5" spans="1:25" ht="12.75">
      <c r="A5" s="72">
        <v>1</v>
      </c>
      <c r="B5" s="82" t="s">
        <v>31</v>
      </c>
      <c r="C5" s="82"/>
      <c r="D5" s="83">
        <v>300</v>
      </c>
      <c r="E5" s="83">
        <v>0</v>
      </c>
      <c r="F5" s="83">
        <v>54</v>
      </c>
      <c r="G5" s="84">
        <v>0</v>
      </c>
      <c r="H5" s="83">
        <v>1</v>
      </c>
      <c r="I5" s="83">
        <v>22</v>
      </c>
      <c r="J5" s="83">
        <v>3</v>
      </c>
      <c r="K5" s="74">
        <f>TRUNC(N5)</f>
        <v>0</v>
      </c>
      <c r="L5" s="75">
        <f>TRUNC((N5-K5)*60)</f>
        <v>28</v>
      </c>
      <c r="M5" s="75">
        <f>(N5-(K5+L5/60))*3600</f>
        <v>2.9999999999996696</v>
      </c>
      <c r="N5" s="76">
        <f>((H5+I5/60+J5/3600)-(E5+F5/60+G5/3600))</f>
        <v>0.4674999999999999</v>
      </c>
      <c r="O5" s="77">
        <f>$B$3/((H5+I5/60+J5/3600)-(E5+F5/60+G5/3600))</f>
        <v>147.80748663101605</v>
      </c>
      <c r="P5" s="11">
        <f>IF(SUM(Q5:X5)=0,"ERROR","")</f>
      </c>
      <c r="Q5" s="79">
        <f aca="true" t="shared" si="0" ref="Q5:X14">IF($D5=Q$4,$O5,"")</f>
      </c>
      <c r="R5" s="79">
        <f t="shared" si="0"/>
        <v>147.80748663101605</v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1"/>
    </row>
    <row r="6" spans="1:25" ht="12.75">
      <c r="A6" s="73">
        <v>2</v>
      </c>
      <c r="B6" s="81" t="s">
        <v>32</v>
      </c>
      <c r="C6" s="81"/>
      <c r="D6" s="85">
        <v>300</v>
      </c>
      <c r="E6" s="83">
        <v>0</v>
      </c>
      <c r="F6" s="83">
        <v>56</v>
      </c>
      <c r="G6" s="84">
        <v>0</v>
      </c>
      <c r="H6" s="85">
        <v>1</v>
      </c>
      <c r="I6" s="85">
        <v>22</v>
      </c>
      <c r="J6" s="85">
        <v>13</v>
      </c>
      <c r="K6" s="74">
        <f aca="true" t="shared" si="1" ref="K6:K34">TRUNC(N6)</f>
        <v>0</v>
      </c>
      <c r="L6" s="75">
        <f aca="true" t="shared" si="2" ref="L6:L34">TRUNC((N6-K6)*60)</f>
        <v>26</v>
      </c>
      <c r="M6" s="75">
        <f aca="true" t="shared" si="3" ref="M6:M34">(N6-(K6+L6/60))*3600</f>
        <v>12.999999999999634</v>
      </c>
      <c r="N6" s="76">
        <f aca="true" t="shared" si="4" ref="N6:N34">((H6+I6/60+J6/3600)-(E6+F6/60+G6/3600))</f>
        <v>0.43694444444444436</v>
      </c>
      <c r="O6" s="77">
        <f aca="true" t="shared" si="5" ref="O6:O34">$B$3/((H6+I6/60+J6/3600)-(E6+F6/60+G6/3600))</f>
        <v>158.1436745073109</v>
      </c>
      <c r="P6" s="11">
        <f aca="true" t="shared" si="6" ref="P6:P34">IF(SUM(Q6:X6)=0,"ERROR","")</f>
      </c>
      <c r="Q6" s="79">
        <f t="shared" si="0"/>
      </c>
      <c r="R6" s="79">
        <f t="shared" si="0"/>
        <v>158.1436745073109</v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1"/>
    </row>
    <row r="7" spans="1:25" ht="12.75">
      <c r="A7" s="73">
        <v>3</v>
      </c>
      <c r="B7" s="81" t="s">
        <v>33</v>
      </c>
      <c r="C7" s="81"/>
      <c r="D7" s="85">
        <v>300</v>
      </c>
      <c r="E7" s="83">
        <v>0</v>
      </c>
      <c r="F7" s="83">
        <v>57</v>
      </c>
      <c r="G7" s="84">
        <v>0</v>
      </c>
      <c r="H7" s="85">
        <v>1</v>
      </c>
      <c r="I7" s="85">
        <v>21</v>
      </c>
      <c r="J7" s="85">
        <v>28</v>
      </c>
      <c r="K7" s="74">
        <f t="shared" si="1"/>
        <v>0</v>
      </c>
      <c r="L7" s="75">
        <f t="shared" si="2"/>
        <v>24</v>
      </c>
      <c r="M7" s="75">
        <f t="shared" si="3"/>
        <v>28.00000000000078</v>
      </c>
      <c r="N7" s="76">
        <f t="shared" si="4"/>
        <v>0.407777777777778</v>
      </c>
      <c r="O7" s="78">
        <f t="shared" si="5"/>
        <v>169.4550408719345</v>
      </c>
      <c r="P7" s="11">
        <f t="shared" si="6"/>
      </c>
      <c r="Q7" s="79">
        <f t="shared" si="0"/>
      </c>
      <c r="R7" s="79">
        <f t="shared" si="0"/>
        <v>169.4550408719345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1"/>
    </row>
    <row r="8" spans="1:25" ht="12.75">
      <c r="A8" s="73">
        <v>4</v>
      </c>
      <c r="B8" s="81" t="s">
        <v>50</v>
      </c>
      <c r="C8" s="81"/>
      <c r="D8" s="85">
        <v>300</v>
      </c>
      <c r="E8" s="83">
        <v>0</v>
      </c>
      <c r="F8" s="83">
        <v>58</v>
      </c>
      <c r="G8" s="84">
        <v>0</v>
      </c>
      <c r="H8" s="85">
        <v>1</v>
      </c>
      <c r="I8" s="85">
        <v>23</v>
      </c>
      <c r="J8" s="85">
        <v>40</v>
      </c>
      <c r="K8" s="74">
        <f t="shared" si="1"/>
        <v>0</v>
      </c>
      <c r="L8" s="75">
        <f t="shared" si="2"/>
        <v>25</v>
      </c>
      <c r="M8" s="75">
        <f t="shared" si="3"/>
        <v>39.99999999999966</v>
      </c>
      <c r="N8" s="76">
        <f t="shared" si="4"/>
        <v>0.4277777777777777</v>
      </c>
      <c r="O8" s="78">
        <f t="shared" si="5"/>
        <v>161.53246753246754</v>
      </c>
      <c r="P8" s="11">
        <f t="shared" si="6"/>
      </c>
      <c r="Q8" s="79">
        <f t="shared" si="0"/>
      </c>
      <c r="R8" s="79">
        <f t="shared" si="0"/>
        <v>161.53246753246754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1"/>
    </row>
    <row r="9" spans="1:25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t="shared" si="2"/>
        <v>0</v>
      </c>
      <c r="M9" s="75">
        <f t="shared" si="3"/>
        <v>0</v>
      </c>
      <c r="N9" s="76">
        <f t="shared" si="4"/>
        <v>0</v>
      </c>
      <c r="O9" s="78" t="e">
        <f t="shared" si="5"/>
        <v>#DIV/0!</v>
      </c>
      <c r="P9" s="11" t="str">
        <f t="shared" si="6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1"/>
    </row>
    <row r="10" spans="1:25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2"/>
        <v>0</v>
      </c>
      <c r="M10" s="75">
        <f t="shared" si="3"/>
        <v>0</v>
      </c>
      <c r="N10" s="76">
        <f t="shared" si="4"/>
        <v>0</v>
      </c>
      <c r="O10" s="78" t="e">
        <f t="shared" si="5"/>
        <v>#DIV/0!</v>
      </c>
      <c r="P10" s="11" t="str">
        <f t="shared" si="6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1"/>
    </row>
    <row r="11" spans="1:25" ht="12.75">
      <c r="A11" s="73">
        <v>7</v>
      </c>
      <c r="B11" s="81" t="s">
        <v>34</v>
      </c>
      <c r="C11" s="81"/>
      <c r="D11" s="85" t="s">
        <v>15</v>
      </c>
      <c r="E11" s="83">
        <v>0</v>
      </c>
      <c r="F11" s="83">
        <v>59</v>
      </c>
      <c r="G11" s="84">
        <v>0</v>
      </c>
      <c r="H11" s="85">
        <v>1</v>
      </c>
      <c r="I11" s="85">
        <v>27</v>
      </c>
      <c r="J11" s="85">
        <v>46</v>
      </c>
      <c r="K11" s="74">
        <f t="shared" si="1"/>
        <v>0</v>
      </c>
      <c r="L11" s="75">
        <f t="shared" si="2"/>
        <v>28</v>
      </c>
      <c r="M11" s="75">
        <f t="shared" si="3"/>
        <v>46</v>
      </c>
      <c r="N11" s="76">
        <f t="shared" si="4"/>
        <v>0.47944444444444445</v>
      </c>
      <c r="O11" s="78">
        <f t="shared" si="5"/>
        <v>144.12514484356893</v>
      </c>
      <c r="P11" s="11">
        <f t="shared" si="6"/>
      </c>
      <c r="Q11" s="79">
        <f t="shared" si="0"/>
      </c>
      <c r="R11" s="79">
        <f t="shared" si="0"/>
      </c>
      <c r="S11" s="79">
        <f t="shared" si="0"/>
        <v>144.12514484356893</v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1"/>
    </row>
    <row r="12" spans="1:25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2"/>
        <v>0</v>
      </c>
      <c r="M12" s="75">
        <f t="shared" si="3"/>
        <v>0</v>
      </c>
      <c r="N12" s="76">
        <f t="shared" si="4"/>
        <v>0</v>
      </c>
      <c r="O12" s="78" t="e">
        <f t="shared" si="5"/>
        <v>#DIV/0!</v>
      </c>
      <c r="P12" s="11" t="str">
        <f t="shared" si="6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1"/>
    </row>
    <row r="13" spans="1:25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2"/>
        <v>0</v>
      </c>
      <c r="M13" s="75">
        <f t="shared" si="3"/>
        <v>0</v>
      </c>
      <c r="N13" s="76">
        <f t="shared" si="4"/>
        <v>0</v>
      </c>
      <c r="O13" s="78" t="e">
        <f t="shared" si="5"/>
        <v>#DIV/0!</v>
      </c>
      <c r="P13" s="11" t="str">
        <f t="shared" si="6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1"/>
    </row>
    <row r="14" spans="1:25" ht="12.75">
      <c r="A14" s="73">
        <v>10</v>
      </c>
      <c r="B14" s="81" t="s">
        <v>37</v>
      </c>
      <c r="C14" s="81"/>
      <c r="D14" s="85">
        <v>285</v>
      </c>
      <c r="E14" s="83">
        <v>1</v>
      </c>
      <c r="F14" s="83">
        <v>1</v>
      </c>
      <c r="G14" s="84">
        <v>0</v>
      </c>
      <c r="H14" s="85">
        <v>1</v>
      </c>
      <c r="I14" s="85">
        <v>27</v>
      </c>
      <c r="J14" s="85">
        <v>11</v>
      </c>
      <c r="K14" s="74">
        <f t="shared" si="1"/>
        <v>0</v>
      </c>
      <c r="L14" s="75">
        <f t="shared" si="2"/>
        <v>26</v>
      </c>
      <c r="M14" s="75">
        <f t="shared" si="3"/>
        <v>11.00000000000012</v>
      </c>
      <c r="N14" s="76">
        <f t="shared" si="4"/>
        <v>0.43638888888888894</v>
      </c>
      <c r="O14" s="78">
        <f t="shared" si="5"/>
        <v>158.34500318268616</v>
      </c>
      <c r="P14" s="11">
        <f t="shared" si="6"/>
      </c>
      <c r="Q14" s="79">
        <f t="shared" si="0"/>
      </c>
      <c r="R14" s="79">
        <f t="shared" si="0"/>
      </c>
      <c r="S14" s="79">
        <f t="shared" si="0"/>
      </c>
      <c r="T14" s="79">
        <f t="shared" si="0"/>
        <v>158.34500318268616</v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1"/>
    </row>
    <row r="15" spans="1:25" ht="12.75">
      <c r="A15" s="73">
        <v>11</v>
      </c>
      <c r="B15" s="81" t="s">
        <v>38</v>
      </c>
      <c r="C15" s="81"/>
      <c r="D15" s="85">
        <v>285</v>
      </c>
      <c r="E15" s="83">
        <v>1</v>
      </c>
      <c r="F15" s="83">
        <v>2</v>
      </c>
      <c r="G15" s="84">
        <v>0</v>
      </c>
      <c r="H15" s="85">
        <v>1</v>
      </c>
      <c r="I15" s="85">
        <v>29</v>
      </c>
      <c r="J15" s="85">
        <v>51</v>
      </c>
      <c r="K15" s="74">
        <f t="shared" si="1"/>
        <v>0</v>
      </c>
      <c r="L15" s="75">
        <f t="shared" si="2"/>
        <v>27</v>
      </c>
      <c r="M15" s="75">
        <f t="shared" si="3"/>
        <v>50.99999999999978</v>
      </c>
      <c r="N15" s="76">
        <f t="shared" si="4"/>
        <v>0.4641666666666666</v>
      </c>
      <c r="O15" s="78">
        <f t="shared" si="5"/>
        <v>148.8689407540395</v>
      </c>
      <c r="P15" s="11">
        <f t="shared" si="6"/>
      </c>
      <c r="Q15" s="79">
        <f aca="true" t="shared" si="7" ref="Q15:X24">IF($D15=Q$4,$O15,"")</f>
      </c>
      <c r="R15" s="79">
        <f t="shared" si="7"/>
      </c>
      <c r="S15" s="79">
        <f t="shared" si="7"/>
      </c>
      <c r="T15" s="79">
        <f t="shared" si="7"/>
        <v>148.8689407540395</v>
      </c>
      <c r="U15" s="79">
        <f t="shared" si="7"/>
      </c>
      <c r="V15" s="79">
        <f t="shared" si="7"/>
      </c>
      <c r="W15" s="79">
        <f t="shared" si="7"/>
      </c>
      <c r="X15" s="79">
        <f t="shared" si="7"/>
      </c>
      <c r="Y15" s="1"/>
    </row>
    <row r="16" spans="1:25" ht="12.75">
      <c r="A16" s="73">
        <v>12</v>
      </c>
      <c r="B16" s="81" t="s">
        <v>39</v>
      </c>
      <c r="C16" s="81"/>
      <c r="D16" s="85">
        <v>285</v>
      </c>
      <c r="E16" s="83">
        <v>1</v>
      </c>
      <c r="F16" s="83">
        <v>3</v>
      </c>
      <c r="G16" s="84">
        <v>0</v>
      </c>
      <c r="H16" s="85">
        <v>1</v>
      </c>
      <c r="I16" s="85">
        <v>30</v>
      </c>
      <c r="J16" s="85">
        <v>3</v>
      </c>
      <c r="K16" s="74">
        <f t="shared" si="1"/>
        <v>0</v>
      </c>
      <c r="L16" s="75">
        <f t="shared" si="2"/>
        <v>27</v>
      </c>
      <c r="M16" s="75">
        <f t="shared" si="3"/>
        <v>2.9999999999994698</v>
      </c>
      <c r="N16" s="76">
        <f t="shared" si="4"/>
        <v>0.4508333333333332</v>
      </c>
      <c r="O16" s="78">
        <f t="shared" si="5"/>
        <v>153.27171903881703</v>
      </c>
      <c r="P16" s="11">
        <f t="shared" si="6"/>
      </c>
      <c r="Q16" s="79">
        <f t="shared" si="7"/>
      </c>
      <c r="R16" s="79">
        <f t="shared" si="7"/>
      </c>
      <c r="S16" s="79">
        <f t="shared" si="7"/>
      </c>
      <c r="T16" s="79">
        <f t="shared" si="7"/>
        <v>153.27171903881703</v>
      </c>
      <c r="U16" s="79">
        <f t="shared" si="7"/>
      </c>
      <c r="V16" s="79">
        <f t="shared" si="7"/>
      </c>
      <c r="W16" s="79">
        <f t="shared" si="7"/>
      </c>
      <c r="X16" s="79">
        <f t="shared" si="7"/>
      </c>
      <c r="Y16" s="1"/>
    </row>
    <row r="17" spans="1:25" ht="12.75">
      <c r="A17" s="73">
        <v>13</v>
      </c>
      <c r="B17" s="81" t="s">
        <v>40</v>
      </c>
      <c r="C17" s="81"/>
      <c r="D17" s="85">
        <v>285</v>
      </c>
      <c r="E17" s="83">
        <v>1</v>
      </c>
      <c r="F17" s="83">
        <v>4</v>
      </c>
      <c r="G17" s="84">
        <v>0</v>
      </c>
      <c r="H17" s="85">
        <v>1</v>
      </c>
      <c r="I17" s="85">
        <v>31</v>
      </c>
      <c r="J17" s="85">
        <v>27</v>
      </c>
      <c r="K17" s="74">
        <f t="shared" si="1"/>
        <v>0</v>
      </c>
      <c r="L17" s="75">
        <f t="shared" si="2"/>
        <v>27</v>
      </c>
      <c r="M17" s="75">
        <f t="shared" si="3"/>
        <v>27.000000000000025</v>
      </c>
      <c r="N17" s="76">
        <f t="shared" si="4"/>
        <v>0.4575</v>
      </c>
      <c r="O17" s="78">
        <f t="shared" si="5"/>
        <v>151.0382513661202</v>
      </c>
      <c r="P17" s="11">
        <f t="shared" si="6"/>
      </c>
      <c r="Q17" s="79">
        <f t="shared" si="7"/>
      </c>
      <c r="R17" s="79">
        <f t="shared" si="7"/>
      </c>
      <c r="S17" s="79">
        <f t="shared" si="7"/>
      </c>
      <c r="T17" s="79">
        <f t="shared" si="7"/>
        <v>151.0382513661202</v>
      </c>
      <c r="U17" s="79">
        <f t="shared" si="7"/>
      </c>
      <c r="V17" s="79">
        <f t="shared" si="7"/>
      </c>
      <c r="W17" s="79">
        <f t="shared" si="7"/>
      </c>
      <c r="X17" s="79">
        <f t="shared" si="7"/>
      </c>
      <c r="Y17" s="1"/>
    </row>
    <row r="18" spans="1:25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2"/>
        <v>0</v>
      </c>
      <c r="M18" s="75">
        <f t="shared" si="3"/>
        <v>0</v>
      </c>
      <c r="N18" s="76">
        <f t="shared" si="4"/>
        <v>0</v>
      </c>
      <c r="O18" s="78" t="e">
        <f t="shared" si="5"/>
        <v>#DIV/0!</v>
      </c>
      <c r="P18" s="11" t="str">
        <f t="shared" si="6"/>
        <v>ERROR</v>
      </c>
      <c r="Q18" s="79">
        <f t="shared" si="7"/>
      </c>
      <c r="R18" s="79">
        <f t="shared" si="7"/>
      </c>
      <c r="S18" s="79">
        <f t="shared" si="7"/>
      </c>
      <c r="T18" s="79">
        <f t="shared" si="7"/>
      </c>
      <c r="U18" s="79">
        <f t="shared" si="7"/>
      </c>
      <c r="V18" s="79">
        <f t="shared" si="7"/>
      </c>
      <c r="W18" s="79">
        <f t="shared" si="7"/>
      </c>
      <c r="X18" s="79">
        <f t="shared" si="7"/>
      </c>
      <c r="Y18" s="1"/>
    </row>
    <row r="19" spans="1:25" ht="12.75">
      <c r="A19" s="73">
        <v>15</v>
      </c>
      <c r="B19" s="81" t="s">
        <v>41</v>
      </c>
      <c r="C19" s="81"/>
      <c r="D19" s="85">
        <v>260</v>
      </c>
      <c r="E19" s="83">
        <v>1</v>
      </c>
      <c r="F19" s="83">
        <v>6</v>
      </c>
      <c r="G19" s="84">
        <v>0</v>
      </c>
      <c r="H19" s="85">
        <v>1</v>
      </c>
      <c r="I19" s="85">
        <v>34</v>
      </c>
      <c r="J19" s="85">
        <v>35</v>
      </c>
      <c r="K19" s="74">
        <f t="shared" si="1"/>
        <v>0</v>
      </c>
      <c r="L19" s="75">
        <f t="shared" si="2"/>
        <v>28</v>
      </c>
      <c r="M19" s="75">
        <f t="shared" si="3"/>
        <v>34.999999999999474</v>
      </c>
      <c r="N19" s="76">
        <f t="shared" si="4"/>
        <v>0.47638888888888875</v>
      </c>
      <c r="O19" s="78">
        <f t="shared" si="5"/>
        <v>145.04956268221576</v>
      </c>
      <c r="P19" s="11">
        <f t="shared" si="6"/>
      </c>
      <c r="Q19" s="79">
        <f t="shared" si="7"/>
      </c>
      <c r="R19" s="79">
        <f t="shared" si="7"/>
      </c>
      <c r="S19" s="79">
        <f t="shared" si="7"/>
      </c>
      <c r="T19" s="79">
        <f t="shared" si="7"/>
      </c>
      <c r="U19" s="79">
        <f t="shared" si="7"/>
        <v>145.04956268221576</v>
      </c>
      <c r="V19" s="79">
        <f t="shared" si="7"/>
      </c>
      <c r="W19" s="79">
        <f t="shared" si="7"/>
      </c>
      <c r="X19" s="79">
        <f t="shared" si="7"/>
      </c>
      <c r="Y19" s="1"/>
    </row>
    <row r="20" spans="1:25" ht="12.75">
      <c r="A20" s="73">
        <v>16</v>
      </c>
      <c r="B20" s="81" t="s">
        <v>42</v>
      </c>
      <c r="C20" s="81"/>
      <c r="D20" s="85">
        <v>260</v>
      </c>
      <c r="E20" s="83">
        <v>1</v>
      </c>
      <c r="F20" s="83">
        <v>7</v>
      </c>
      <c r="G20" s="84">
        <v>0</v>
      </c>
      <c r="H20" s="85">
        <v>1</v>
      </c>
      <c r="I20" s="85">
        <v>36</v>
      </c>
      <c r="J20" s="85">
        <v>48</v>
      </c>
      <c r="K20" s="74">
        <f t="shared" si="1"/>
        <v>0</v>
      </c>
      <c r="L20" s="75">
        <f t="shared" si="2"/>
        <v>29</v>
      </c>
      <c r="M20" s="75">
        <f t="shared" si="3"/>
        <v>48.00000000000051</v>
      </c>
      <c r="N20" s="76">
        <f t="shared" si="4"/>
        <v>0.4966666666666668</v>
      </c>
      <c r="O20" s="78">
        <f t="shared" si="5"/>
        <v>139.12751677852344</v>
      </c>
      <c r="P20" s="11">
        <f t="shared" si="6"/>
      </c>
      <c r="Q20" s="79">
        <f t="shared" si="7"/>
      </c>
      <c r="R20" s="79">
        <f t="shared" si="7"/>
      </c>
      <c r="S20" s="79">
        <f t="shared" si="7"/>
      </c>
      <c r="T20" s="79">
        <f t="shared" si="7"/>
      </c>
      <c r="U20" s="79">
        <f t="shared" si="7"/>
        <v>139.12751677852344</v>
      </c>
      <c r="V20" s="79">
        <f t="shared" si="7"/>
      </c>
      <c r="W20" s="79">
        <f t="shared" si="7"/>
      </c>
      <c r="X20" s="79">
        <f t="shared" si="7"/>
      </c>
      <c r="Y20" s="1"/>
    </row>
    <row r="21" spans="1:25" ht="12.75">
      <c r="A21" s="73">
        <v>17</v>
      </c>
      <c r="B21" s="81" t="s">
        <v>43</v>
      </c>
      <c r="C21" s="81"/>
      <c r="D21" s="85">
        <v>260</v>
      </c>
      <c r="E21" s="83">
        <v>1</v>
      </c>
      <c r="F21" s="83">
        <v>8</v>
      </c>
      <c r="G21" s="84">
        <v>0</v>
      </c>
      <c r="H21" s="85">
        <v>1</v>
      </c>
      <c r="I21" s="85">
        <v>35</v>
      </c>
      <c r="J21" s="85">
        <v>50</v>
      </c>
      <c r="K21" s="74">
        <f t="shared" si="1"/>
        <v>0</v>
      </c>
      <c r="L21" s="75">
        <f t="shared" si="2"/>
        <v>27</v>
      </c>
      <c r="M21" s="75">
        <f t="shared" si="3"/>
        <v>50.00000000000042</v>
      </c>
      <c r="N21" s="76">
        <f t="shared" si="4"/>
        <v>0.463888888888889</v>
      </c>
      <c r="O21" s="78">
        <f t="shared" si="5"/>
        <v>148.95808383233526</v>
      </c>
      <c r="P21" s="11">
        <f t="shared" si="6"/>
      </c>
      <c r="Q21" s="79">
        <f t="shared" si="7"/>
      </c>
      <c r="R21" s="79">
        <f t="shared" si="7"/>
      </c>
      <c r="S21" s="79">
        <f t="shared" si="7"/>
      </c>
      <c r="T21" s="79">
        <f t="shared" si="7"/>
      </c>
      <c r="U21" s="79">
        <f t="shared" si="7"/>
        <v>148.95808383233526</v>
      </c>
      <c r="V21" s="79">
        <f t="shared" si="7"/>
      </c>
      <c r="W21" s="79">
        <f t="shared" si="7"/>
      </c>
      <c r="X21" s="79">
        <f t="shared" si="7"/>
      </c>
      <c r="Y21" s="1"/>
    </row>
    <row r="22" spans="1:25" ht="12.75">
      <c r="A22" s="73">
        <v>18</v>
      </c>
      <c r="B22" s="81" t="s">
        <v>51</v>
      </c>
      <c r="C22" s="81"/>
      <c r="D22" s="85">
        <v>260</v>
      </c>
      <c r="E22" s="83">
        <v>1</v>
      </c>
      <c r="F22" s="83">
        <v>16</v>
      </c>
      <c r="G22" s="84">
        <v>0</v>
      </c>
      <c r="H22" s="85">
        <v>1</v>
      </c>
      <c r="I22" s="85">
        <v>44</v>
      </c>
      <c r="J22" s="85">
        <v>48</v>
      </c>
      <c r="K22" s="74">
        <f t="shared" si="1"/>
        <v>0</v>
      </c>
      <c r="L22" s="75">
        <f t="shared" si="2"/>
        <v>28</v>
      </c>
      <c r="M22" s="75">
        <f t="shared" si="3"/>
        <v>48.00000000000071</v>
      </c>
      <c r="N22" s="76">
        <f t="shared" si="4"/>
        <v>0.4800000000000002</v>
      </c>
      <c r="O22" s="78">
        <f t="shared" si="5"/>
        <v>143.95833333333326</v>
      </c>
      <c r="P22" s="11">
        <f>IF(SUM(Q22:X22)=0,"ERROR","")</f>
      </c>
      <c r="Q22" s="79">
        <f t="shared" si="7"/>
      </c>
      <c r="R22" s="79">
        <f t="shared" si="7"/>
      </c>
      <c r="S22" s="79">
        <f t="shared" si="7"/>
      </c>
      <c r="T22" s="79">
        <f t="shared" si="7"/>
      </c>
      <c r="U22" s="79">
        <f t="shared" si="7"/>
        <v>143.95833333333326</v>
      </c>
      <c r="V22" s="79">
        <f t="shared" si="7"/>
      </c>
      <c r="W22" s="79">
        <f t="shared" si="7"/>
      </c>
      <c r="X22" s="79">
        <f t="shared" si="7"/>
      </c>
      <c r="Y22" s="1"/>
    </row>
    <row r="23" spans="1:25" ht="12.75">
      <c r="A23" s="73">
        <v>19</v>
      </c>
      <c r="B23" s="81" t="s">
        <v>52</v>
      </c>
      <c r="C23" s="81"/>
      <c r="D23" s="85">
        <v>260</v>
      </c>
      <c r="E23" s="85">
        <v>1</v>
      </c>
      <c r="F23" s="85">
        <v>9</v>
      </c>
      <c r="G23" s="85">
        <v>0</v>
      </c>
      <c r="H23" s="85">
        <v>1</v>
      </c>
      <c r="I23" s="85">
        <v>40</v>
      </c>
      <c r="J23" s="85">
        <v>35</v>
      </c>
      <c r="K23" s="74">
        <f t="shared" si="1"/>
        <v>0</v>
      </c>
      <c r="L23" s="75">
        <f t="shared" si="2"/>
        <v>31</v>
      </c>
      <c r="M23" s="75">
        <f t="shared" si="3"/>
        <v>34.999999999999474</v>
      </c>
      <c r="N23" s="76">
        <f t="shared" si="4"/>
        <v>0.5263888888888888</v>
      </c>
      <c r="O23" s="78">
        <f t="shared" si="5"/>
        <v>131.2717678100264</v>
      </c>
      <c r="P23" s="11">
        <f t="shared" si="6"/>
      </c>
      <c r="Q23" s="79">
        <f t="shared" si="7"/>
      </c>
      <c r="R23" s="79">
        <f t="shared" si="7"/>
      </c>
      <c r="S23" s="79">
        <f t="shared" si="7"/>
      </c>
      <c r="T23" s="79">
        <f t="shared" si="7"/>
      </c>
      <c r="U23" s="79">
        <f t="shared" si="7"/>
        <v>131.2717678100264</v>
      </c>
      <c r="V23" s="79">
        <f t="shared" si="7"/>
      </c>
      <c r="W23" s="79">
        <f t="shared" si="7"/>
      </c>
      <c r="X23" s="79">
        <f t="shared" si="7"/>
      </c>
      <c r="Y23" s="1"/>
    </row>
    <row r="24" spans="1:25" ht="12.75">
      <c r="A24" s="73">
        <v>20</v>
      </c>
      <c r="B24" s="81"/>
      <c r="C24" s="81"/>
      <c r="D24" s="85"/>
      <c r="E24" s="85"/>
      <c r="F24" s="85"/>
      <c r="G24" s="85"/>
      <c r="H24" s="85"/>
      <c r="I24" s="85"/>
      <c r="J24" s="85"/>
      <c r="K24" s="74">
        <f t="shared" si="1"/>
        <v>0</v>
      </c>
      <c r="L24" s="75">
        <f t="shared" si="2"/>
        <v>0</v>
      </c>
      <c r="M24" s="75">
        <f t="shared" si="3"/>
        <v>0</v>
      </c>
      <c r="N24" s="76">
        <f t="shared" si="4"/>
        <v>0</v>
      </c>
      <c r="O24" s="78" t="e">
        <f t="shared" si="5"/>
        <v>#DIV/0!</v>
      </c>
      <c r="P24" s="11" t="str">
        <f t="shared" si="6"/>
        <v>ERROR</v>
      </c>
      <c r="Q24" s="79">
        <f t="shared" si="7"/>
      </c>
      <c r="R24" s="79">
        <f t="shared" si="7"/>
      </c>
      <c r="S24" s="79">
        <f t="shared" si="7"/>
      </c>
      <c r="T24" s="79">
        <f t="shared" si="7"/>
      </c>
      <c r="U24" s="79">
        <f t="shared" si="7"/>
      </c>
      <c r="V24" s="79">
        <f t="shared" si="7"/>
      </c>
      <c r="W24" s="79">
        <f t="shared" si="7"/>
      </c>
      <c r="X24" s="79">
        <f t="shared" si="7"/>
      </c>
      <c r="Y24" s="1"/>
    </row>
    <row r="25" spans="1:25" ht="12.75">
      <c r="A25" s="73">
        <v>21</v>
      </c>
      <c r="B25" s="81" t="s">
        <v>46</v>
      </c>
      <c r="C25" s="81"/>
      <c r="D25" s="85">
        <v>205</v>
      </c>
      <c r="E25" s="85">
        <v>1</v>
      </c>
      <c r="F25" s="85">
        <v>11</v>
      </c>
      <c r="G25" s="85">
        <v>0</v>
      </c>
      <c r="H25" s="85">
        <v>1</v>
      </c>
      <c r="I25" s="85">
        <v>44</v>
      </c>
      <c r="J25" s="85">
        <v>29</v>
      </c>
      <c r="K25" s="74">
        <f t="shared" si="1"/>
        <v>0</v>
      </c>
      <c r="L25" s="75">
        <f t="shared" si="2"/>
        <v>33</v>
      </c>
      <c r="M25" s="75">
        <f t="shared" si="3"/>
        <v>28.999999999999737</v>
      </c>
      <c r="N25" s="76">
        <f t="shared" si="4"/>
        <v>0.5580555555555555</v>
      </c>
      <c r="O25" s="78">
        <f t="shared" si="5"/>
        <v>123.82279741164758</v>
      </c>
      <c r="P25" s="11">
        <f t="shared" si="6"/>
      </c>
      <c r="Q25" s="79">
        <f aca="true" t="shared" si="8" ref="Q25:X34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</c>
      <c r="V25" s="79">
        <f t="shared" si="8"/>
      </c>
      <c r="W25" s="79">
        <f t="shared" si="8"/>
      </c>
      <c r="X25" s="79">
        <f t="shared" si="8"/>
        <v>123.82279741164758</v>
      </c>
      <c r="Y25" s="1"/>
    </row>
    <row r="26" spans="1:25" ht="12.75">
      <c r="A26" s="73">
        <v>22</v>
      </c>
      <c r="B26" s="81" t="s">
        <v>47</v>
      </c>
      <c r="C26" s="81"/>
      <c r="D26" s="85">
        <v>225</v>
      </c>
      <c r="E26" s="85">
        <v>1</v>
      </c>
      <c r="F26" s="85">
        <v>10</v>
      </c>
      <c r="G26" s="85">
        <v>0</v>
      </c>
      <c r="H26" s="85">
        <v>1</v>
      </c>
      <c r="I26" s="85">
        <v>39</v>
      </c>
      <c r="J26" s="85">
        <v>24</v>
      </c>
      <c r="K26" s="74">
        <f t="shared" si="1"/>
        <v>0</v>
      </c>
      <c r="L26" s="75">
        <f t="shared" si="2"/>
        <v>29</v>
      </c>
      <c r="M26" s="75">
        <f t="shared" si="3"/>
        <v>23.999999999999154</v>
      </c>
      <c r="N26" s="76">
        <f t="shared" si="4"/>
        <v>0.48999999999999977</v>
      </c>
      <c r="O26" s="78">
        <f t="shared" si="5"/>
        <v>141.02040816326536</v>
      </c>
      <c r="P26" s="11">
        <f t="shared" si="6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</c>
      <c r="V26" s="79">
        <f t="shared" si="8"/>
      </c>
      <c r="W26" s="79">
        <f t="shared" si="8"/>
        <v>141.02040816326536</v>
      </c>
      <c r="X26" s="79">
        <f t="shared" si="8"/>
      </c>
      <c r="Y26" s="1"/>
    </row>
    <row r="27" spans="1:25" ht="12.75">
      <c r="A27" s="73">
        <v>23</v>
      </c>
      <c r="B27" s="81"/>
      <c r="C27" s="81"/>
      <c r="D27" s="85"/>
      <c r="E27" s="85"/>
      <c r="F27" s="85"/>
      <c r="G27" s="85"/>
      <c r="H27" s="85"/>
      <c r="I27" s="85"/>
      <c r="J27" s="85"/>
      <c r="K27" s="74">
        <f t="shared" si="1"/>
        <v>0</v>
      </c>
      <c r="L27" s="75">
        <f t="shared" si="2"/>
        <v>0</v>
      </c>
      <c r="M27" s="75">
        <f t="shared" si="3"/>
        <v>0</v>
      </c>
      <c r="N27" s="76">
        <f t="shared" si="4"/>
        <v>0</v>
      </c>
      <c r="O27" s="78" t="e">
        <f t="shared" si="5"/>
        <v>#DIV/0!</v>
      </c>
      <c r="P27" s="11" t="str">
        <f t="shared" si="6"/>
        <v>ERROR</v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</c>
      <c r="V27" s="79">
        <f t="shared" si="8"/>
      </c>
      <c r="W27" s="79">
        <f t="shared" si="8"/>
      </c>
      <c r="X27" s="79">
        <f t="shared" si="8"/>
      </c>
      <c r="Y27" s="1"/>
    </row>
    <row r="28" spans="1:25" ht="12.75">
      <c r="A28" s="73"/>
      <c r="B28" s="81" t="s">
        <v>48</v>
      </c>
      <c r="C28" s="81"/>
      <c r="D28" s="85"/>
      <c r="E28" s="85"/>
      <c r="F28" s="85"/>
      <c r="G28" s="85"/>
      <c r="H28" s="85"/>
      <c r="I28" s="85"/>
      <c r="J28" s="85"/>
      <c r="K28" s="74">
        <f t="shared" si="1"/>
        <v>0</v>
      </c>
      <c r="L28" s="75">
        <f t="shared" si="2"/>
        <v>0</v>
      </c>
      <c r="M28" s="75">
        <f t="shared" si="3"/>
        <v>0</v>
      </c>
      <c r="N28" s="76">
        <f t="shared" si="4"/>
        <v>0</v>
      </c>
      <c r="O28" s="78" t="e">
        <f t="shared" si="5"/>
        <v>#DIV/0!</v>
      </c>
      <c r="P28" s="11" t="str">
        <f t="shared" si="6"/>
        <v>ERROR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>
        <f t="shared" si="8"/>
      </c>
      <c r="V28" s="79">
        <f t="shared" si="8"/>
      </c>
      <c r="W28" s="79">
        <f t="shared" si="8"/>
      </c>
      <c r="X28" s="79">
        <f t="shared" si="8"/>
      </c>
      <c r="Y28" s="1"/>
    </row>
    <row r="29" spans="1:25" ht="12.75">
      <c r="A29" s="73">
        <v>3</v>
      </c>
      <c r="B29" s="81" t="s">
        <v>33</v>
      </c>
      <c r="C29" s="81"/>
      <c r="D29" s="85">
        <v>300</v>
      </c>
      <c r="E29" s="85">
        <v>0</v>
      </c>
      <c r="F29" s="85">
        <v>36</v>
      </c>
      <c r="G29" s="85">
        <v>46</v>
      </c>
      <c r="H29" s="85">
        <v>1</v>
      </c>
      <c r="I29" s="85">
        <v>1</v>
      </c>
      <c r="J29" s="85">
        <v>33</v>
      </c>
      <c r="K29" s="74">
        <f t="shared" si="1"/>
        <v>0</v>
      </c>
      <c r="L29" s="75">
        <f t="shared" si="2"/>
        <v>24</v>
      </c>
      <c r="M29" s="75">
        <f t="shared" si="3"/>
        <v>47.000000000000156</v>
      </c>
      <c r="N29" s="76">
        <f t="shared" si="4"/>
        <v>0.4130555555555556</v>
      </c>
      <c r="O29" s="78">
        <f t="shared" si="5"/>
        <v>167.28984532616002</v>
      </c>
      <c r="P29" s="11">
        <f t="shared" si="6"/>
      </c>
      <c r="Q29" s="79">
        <f t="shared" si="8"/>
      </c>
      <c r="R29" s="79">
        <f t="shared" si="8"/>
        <v>167.28984532616002</v>
      </c>
      <c r="S29" s="79">
        <f t="shared" si="8"/>
      </c>
      <c r="T29" s="79">
        <f t="shared" si="8"/>
      </c>
      <c r="U29" s="79">
        <f t="shared" si="8"/>
      </c>
      <c r="V29" s="79">
        <f t="shared" si="8"/>
      </c>
      <c r="W29" s="79">
        <f t="shared" si="8"/>
      </c>
      <c r="X29" s="79">
        <f t="shared" si="8"/>
      </c>
      <c r="Y29" s="1"/>
    </row>
    <row r="30" spans="1:25" ht="12.75">
      <c r="A30" s="73">
        <v>7</v>
      </c>
      <c r="B30" s="81" t="s">
        <v>34</v>
      </c>
      <c r="C30" s="81"/>
      <c r="D30" s="85" t="s">
        <v>15</v>
      </c>
      <c r="E30" s="85"/>
      <c r="F30" s="85"/>
      <c r="G30" s="85"/>
      <c r="H30" s="85"/>
      <c r="I30" s="85"/>
      <c r="J30" s="85"/>
      <c r="K30" s="74">
        <f t="shared" si="1"/>
        <v>0</v>
      </c>
      <c r="L30" s="75">
        <f t="shared" si="2"/>
        <v>0</v>
      </c>
      <c r="M30" s="75">
        <f t="shared" si="3"/>
        <v>0</v>
      </c>
      <c r="N30" s="76">
        <f t="shared" si="4"/>
        <v>0</v>
      </c>
      <c r="O30" s="78" t="e">
        <f t="shared" si="5"/>
        <v>#DIV/0!</v>
      </c>
      <c r="P30" s="11" t="e">
        <f t="shared" si="6"/>
        <v>#DIV/0!</v>
      </c>
      <c r="Q30" s="79">
        <f t="shared" si="8"/>
      </c>
      <c r="R30" s="79">
        <f t="shared" si="8"/>
      </c>
      <c r="S30" s="79" t="e">
        <f t="shared" si="8"/>
        <v>#DIV/0!</v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1"/>
    </row>
    <row r="31" spans="1:25" ht="12.75">
      <c r="A31" s="73">
        <v>11</v>
      </c>
      <c r="B31" s="81" t="s">
        <v>37</v>
      </c>
      <c r="C31" s="81"/>
      <c r="D31" s="85">
        <v>285</v>
      </c>
      <c r="E31" s="83">
        <v>0</v>
      </c>
      <c r="F31" s="83">
        <v>47</v>
      </c>
      <c r="G31" s="84">
        <v>18</v>
      </c>
      <c r="H31" s="85">
        <v>1</v>
      </c>
      <c r="I31" s="85">
        <v>13</v>
      </c>
      <c r="J31" s="85">
        <v>54</v>
      </c>
      <c r="K31" s="74">
        <f t="shared" si="1"/>
        <v>0</v>
      </c>
      <c r="L31" s="75">
        <f t="shared" si="2"/>
        <v>26</v>
      </c>
      <c r="M31" s="75">
        <f t="shared" si="3"/>
        <v>36.00000000000003</v>
      </c>
      <c r="N31" s="76">
        <f t="shared" si="4"/>
        <v>0.44333333333333336</v>
      </c>
      <c r="O31" s="78">
        <f t="shared" si="5"/>
        <v>155.86466165413532</v>
      </c>
      <c r="P31" s="11">
        <f t="shared" si="6"/>
      </c>
      <c r="Q31" s="79">
        <f t="shared" si="8"/>
      </c>
      <c r="R31" s="79">
        <f t="shared" si="8"/>
      </c>
      <c r="S31" s="79">
        <f t="shared" si="8"/>
      </c>
      <c r="T31" s="79">
        <f t="shared" si="8"/>
        <v>155.86466165413532</v>
      </c>
      <c r="U31" s="79">
        <f t="shared" si="8"/>
      </c>
      <c r="V31" s="79">
        <f t="shared" si="8"/>
      </c>
      <c r="W31" s="79">
        <f t="shared" si="8"/>
      </c>
      <c r="X31" s="79">
        <f t="shared" si="8"/>
      </c>
      <c r="Y31" s="1"/>
    </row>
    <row r="32" spans="1:25" ht="12.75">
      <c r="A32" s="73">
        <v>17</v>
      </c>
      <c r="B32" s="81" t="s">
        <v>43</v>
      </c>
      <c r="C32" s="81"/>
      <c r="D32" s="85">
        <v>260</v>
      </c>
      <c r="E32" s="85">
        <v>0</v>
      </c>
      <c r="F32" s="85">
        <v>39</v>
      </c>
      <c r="G32" s="85">
        <v>12</v>
      </c>
      <c r="H32" s="85">
        <v>1</v>
      </c>
      <c r="I32" s="85">
        <v>8</v>
      </c>
      <c r="J32" s="85">
        <v>9</v>
      </c>
      <c r="K32" s="74">
        <f t="shared" si="1"/>
        <v>0</v>
      </c>
      <c r="L32" s="75">
        <f t="shared" si="2"/>
        <v>28</v>
      </c>
      <c r="M32" s="75">
        <f t="shared" si="3"/>
        <v>56.999999999999716</v>
      </c>
      <c r="N32" s="76">
        <f t="shared" si="4"/>
        <v>0.48249999999999993</v>
      </c>
      <c r="O32" s="78">
        <f t="shared" si="5"/>
        <v>143.21243523316062</v>
      </c>
      <c r="P32" s="11">
        <f t="shared" si="6"/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  <v>143.21243523316062</v>
      </c>
      <c r="V32" s="79">
        <f t="shared" si="8"/>
      </c>
      <c r="W32" s="79">
        <f t="shared" si="8"/>
      </c>
      <c r="X32" s="79">
        <f t="shared" si="8"/>
      </c>
      <c r="Y32" s="1"/>
    </row>
    <row r="33" spans="1:25" ht="12.75">
      <c r="A33" s="73">
        <v>22</v>
      </c>
      <c r="B33" s="81" t="s">
        <v>47</v>
      </c>
      <c r="C33" s="81"/>
      <c r="D33" s="85">
        <v>225</v>
      </c>
      <c r="E33" s="85">
        <v>0</v>
      </c>
      <c r="F33" s="85">
        <v>19</v>
      </c>
      <c r="G33" s="85">
        <v>16</v>
      </c>
      <c r="H33" s="85">
        <v>0</v>
      </c>
      <c r="I33" s="85">
        <v>49</v>
      </c>
      <c r="J33" s="85">
        <v>22</v>
      </c>
      <c r="K33" s="74">
        <f t="shared" si="1"/>
        <v>0</v>
      </c>
      <c r="L33" s="75">
        <f t="shared" si="2"/>
        <v>30</v>
      </c>
      <c r="M33" s="75">
        <f t="shared" si="3"/>
        <v>6.0000000000001386</v>
      </c>
      <c r="N33" s="76">
        <f t="shared" si="4"/>
        <v>0.5016666666666667</v>
      </c>
      <c r="O33" s="78">
        <f t="shared" si="5"/>
        <v>137.7408637873754</v>
      </c>
      <c r="P33" s="11">
        <f t="shared" si="6"/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  <v>137.7408637873754</v>
      </c>
      <c r="X33" s="79">
        <f t="shared" si="8"/>
      </c>
      <c r="Y33" s="1"/>
    </row>
    <row r="34" spans="1:25" ht="12.75">
      <c r="A34" s="73">
        <v>21</v>
      </c>
      <c r="B34" s="81" t="s">
        <v>46</v>
      </c>
      <c r="C34" s="81"/>
      <c r="D34" s="85">
        <v>205</v>
      </c>
      <c r="E34" s="85">
        <v>0</v>
      </c>
      <c r="F34" s="85">
        <v>17</v>
      </c>
      <c r="G34" s="85">
        <v>52</v>
      </c>
      <c r="H34" s="85">
        <v>0</v>
      </c>
      <c r="I34" s="85">
        <v>51</v>
      </c>
      <c r="J34" s="85">
        <v>6</v>
      </c>
      <c r="K34" s="74">
        <f t="shared" si="1"/>
        <v>0</v>
      </c>
      <c r="L34" s="75">
        <f t="shared" si="2"/>
        <v>33</v>
      </c>
      <c r="M34" s="75">
        <f t="shared" si="3"/>
        <v>13.99999999999979</v>
      </c>
      <c r="N34" s="76">
        <f t="shared" si="4"/>
        <v>0.5538888888888889</v>
      </c>
      <c r="O34" s="78">
        <f t="shared" si="5"/>
        <v>124.75426278836508</v>
      </c>
      <c r="P34" s="11">
        <f t="shared" si="6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</c>
      <c r="X34" s="79">
        <f t="shared" si="8"/>
        <v>124.75426278836508</v>
      </c>
      <c r="Y34" s="1"/>
    </row>
    <row r="35" spans="16:24" ht="12.75">
      <c r="P35" s="105" t="s">
        <v>48</v>
      </c>
      <c r="R35" s="7">
        <v>0</v>
      </c>
      <c r="S35" s="106">
        <f>R7-S11</f>
        <v>25.329896028365567</v>
      </c>
      <c r="T35" s="106">
        <f>R7-T14</f>
        <v>11.110037689248344</v>
      </c>
      <c r="U35" s="106">
        <f>R7-U21</f>
        <v>20.496957039599238</v>
      </c>
      <c r="W35" s="106">
        <f>R7-W26</f>
        <v>28.43463270866914</v>
      </c>
      <c r="X35" s="106">
        <f>R7-X25</f>
        <v>45.632243460286915</v>
      </c>
    </row>
    <row r="36" spans="16:24" ht="12.75">
      <c r="P36" s="105" t="s">
        <v>49</v>
      </c>
      <c r="R36" s="106">
        <f>SUM(R29:R35)</f>
        <v>167.28984532616002</v>
      </c>
      <c r="S36" s="106" t="e">
        <f aca="true" t="shared" si="9" ref="S36:X36">SUM(S29:S35)</f>
        <v>#DIV/0!</v>
      </c>
      <c r="T36" s="106">
        <f t="shared" si="9"/>
        <v>166.97469934338366</v>
      </c>
      <c r="U36" s="106">
        <f t="shared" si="9"/>
        <v>163.70939227275986</v>
      </c>
      <c r="V36" s="106"/>
      <c r="W36" s="106">
        <f t="shared" si="9"/>
        <v>166.17549649604453</v>
      </c>
      <c r="X36" s="106">
        <f t="shared" si="9"/>
        <v>170.38650624865198</v>
      </c>
    </row>
    <row r="38" spans="2:3" ht="12.75">
      <c r="B38" s="2"/>
      <c r="C38" s="2"/>
    </row>
    <row r="40" spans="2:3" ht="12.75">
      <c r="B40" s="2"/>
      <c r="C40" s="2"/>
    </row>
    <row r="46" ht="12.75">
      <c r="Q46" s="2"/>
    </row>
    <row r="48" spans="17:20" ht="12.75">
      <c r="Q48" s="2"/>
      <c r="R48" s="8"/>
      <c r="S48" s="8"/>
      <c r="T48" s="8"/>
    </row>
    <row r="49" spans="17:20" ht="12.75">
      <c r="Q49" s="2"/>
      <c r="R49" s="8"/>
      <c r="S49" s="8"/>
      <c r="T49" s="8"/>
    </row>
    <row r="50" spans="17:20" ht="12.75">
      <c r="Q50" s="2"/>
      <c r="R50" s="8"/>
      <c r="S50" s="8"/>
      <c r="T50" s="8"/>
    </row>
    <row r="52" spans="19:20" ht="12.75">
      <c r="S52" s="8"/>
      <c r="T5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IV1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24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17</v>
      </c>
      <c r="E3" s="28"/>
      <c r="F3" s="20"/>
      <c r="G3" s="27" t="s">
        <v>18</v>
      </c>
      <c r="H3" s="28"/>
      <c r="I3" s="20"/>
      <c r="J3" s="29"/>
      <c r="K3" s="58"/>
      <c r="L3" s="29"/>
    </row>
    <row r="4" spans="1:12" s="5" customFormat="1" ht="13.5" thickBot="1">
      <c r="A4" s="23" t="s">
        <v>25</v>
      </c>
      <c r="B4" s="32" t="s">
        <v>0</v>
      </c>
      <c r="C4" s="54" t="s">
        <v>28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31</v>
      </c>
      <c r="C5" s="86"/>
      <c r="D5" s="86">
        <v>0</v>
      </c>
      <c r="E5" s="86">
        <v>23</v>
      </c>
      <c r="F5" s="86">
        <v>10</v>
      </c>
      <c r="G5" s="87">
        <v>1</v>
      </c>
      <c r="H5" s="88">
        <v>35</v>
      </c>
      <c r="I5" s="88">
        <v>4</v>
      </c>
      <c r="J5" s="89">
        <v>16.1</v>
      </c>
      <c r="K5" s="101">
        <f>(G5+H5/60+I5/3600)-(D5+E5/60+F5/3600)</f>
        <v>1.1983333333333335</v>
      </c>
      <c r="L5" s="102">
        <f>1000/(J5*K5)</f>
        <v>51.83182301160168</v>
      </c>
    </row>
    <row r="6" spans="1:12" ht="12.75">
      <c r="A6" s="73">
        <v>2</v>
      </c>
      <c r="B6" s="81"/>
      <c r="C6" s="90"/>
      <c r="D6" s="90"/>
      <c r="E6" s="90"/>
      <c r="F6" s="90"/>
      <c r="G6" s="91"/>
      <c r="H6" s="92"/>
      <c r="I6" s="92"/>
      <c r="J6" s="93"/>
      <c r="K6" s="103">
        <f aca="true" t="shared" si="0" ref="K6:K34">(G6+H6/60+I6/3600)-(D6+E6/60+F6/3600)</f>
        <v>0</v>
      </c>
      <c r="L6" s="104" t="e">
        <f aca="true" t="shared" si="1" ref="L6:L34">1000/(J6*K6)</f>
        <v>#DIV/0!</v>
      </c>
    </row>
    <row r="7" spans="1:12" ht="12.75">
      <c r="A7" s="73">
        <v>3</v>
      </c>
      <c r="B7" s="81" t="s">
        <v>33</v>
      </c>
      <c r="C7" s="90"/>
      <c r="D7" s="90">
        <v>0</v>
      </c>
      <c r="E7" s="90">
        <v>21</v>
      </c>
      <c r="F7" s="90">
        <v>0</v>
      </c>
      <c r="G7" s="91">
        <v>1</v>
      </c>
      <c r="H7" s="92">
        <v>34</v>
      </c>
      <c r="I7" s="92">
        <v>42</v>
      </c>
      <c r="J7" s="93">
        <v>13.8</v>
      </c>
      <c r="K7" s="103">
        <f t="shared" si="0"/>
        <v>1.2283333333333335</v>
      </c>
      <c r="L7" s="104">
        <f t="shared" si="1"/>
        <v>58.99356970090259</v>
      </c>
    </row>
    <row r="8" spans="1:12" ht="12.75">
      <c r="A8" s="73">
        <v>4</v>
      </c>
      <c r="B8" s="81" t="s">
        <v>53</v>
      </c>
      <c r="C8" s="90"/>
      <c r="D8" s="90">
        <v>0</v>
      </c>
      <c r="E8" s="90">
        <v>24</v>
      </c>
      <c r="F8" s="90">
        <v>45</v>
      </c>
      <c r="G8" s="91">
        <v>1</v>
      </c>
      <c r="H8" s="92">
        <v>34</v>
      </c>
      <c r="I8" s="92">
        <v>50</v>
      </c>
      <c r="J8" s="93">
        <v>14.7</v>
      </c>
      <c r="K8" s="103">
        <f t="shared" si="0"/>
        <v>1.1680555555555554</v>
      </c>
      <c r="L8" s="104">
        <f t="shared" si="1"/>
        <v>58.239704918828416</v>
      </c>
    </row>
    <row r="9" spans="1:12" ht="12.75">
      <c r="A9" s="73">
        <v>5</v>
      </c>
      <c r="B9" s="81" t="s">
        <v>54</v>
      </c>
      <c r="C9" s="90"/>
      <c r="D9" s="90">
        <v>0</v>
      </c>
      <c r="E9" s="90">
        <v>25</v>
      </c>
      <c r="F9" s="90">
        <v>30</v>
      </c>
      <c r="G9" s="91">
        <v>1</v>
      </c>
      <c r="H9" s="92">
        <v>35</v>
      </c>
      <c r="I9" s="92">
        <v>49</v>
      </c>
      <c r="J9" s="93">
        <v>14.1</v>
      </c>
      <c r="K9" s="103">
        <f t="shared" si="0"/>
        <v>1.1719444444444445</v>
      </c>
      <c r="L9" s="104">
        <f t="shared" si="1"/>
        <v>60.51650839918706</v>
      </c>
    </row>
    <row r="10" spans="1:12" ht="12.75">
      <c r="A10" s="73">
        <v>6</v>
      </c>
      <c r="B10" s="81" t="s">
        <v>44</v>
      </c>
      <c r="C10" s="90"/>
      <c r="D10" s="90">
        <v>0</v>
      </c>
      <c r="E10" s="90">
        <v>26</v>
      </c>
      <c r="F10" s="90">
        <v>30</v>
      </c>
      <c r="G10" s="91">
        <v>1</v>
      </c>
      <c r="H10" s="92">
        <v>41</v>
      </c>
      <c r="I10" s="92">
        <v>4</v>
      </c>
      <c r="J10" s="93">
        <v>16.3</v>
      </c>
      <c r="K10" s="103">
        <f t="shared" si="0"/>
        <v>1.2427777777777778</v>
      </c>
      <c r="L10" s="104">
        <f t="shared" si="1"/>
        <v>49.36497445362572</v>
      </c>
    </row>
    <row r="11" spans="1:12" ht="12.75">
      <c r="A11" s="73">
        <v>7</v>
      </c>
      <c r="B11" s="81"/>
      <c r="C11" s="90"/>
      <c r="D11" s="90"/>
      <c r="E11" s="90"/>
      <c r="F11" s="90"/>
      <c r="G11" s="91"/>
      <c r="H11" s="92"/>
      <c r="I11" s="92"/>
      <c r="J11" s="93"/>
      <c r="K11" s="103">
        <f t="shared" si="0"/>
        <v>0</v>
      </c>
      <c r="L11" s="104" t="e">
        <f t="shared" si="1"/>
        <v>#DIV/0!</v>
      </c>
    </row>
    <row r="12" spans="1:12" ht="12.75">
      <c r="A12" s="73">
        <v>8</v>
      </c>
      <c r="B12" s="81"/>
      <c r="C12" s="90"/>
      <c r="D12" s="90"/>
      <c r="E12" s="90"/>
      <c r="F12" s="90"/>
      <c r="G12" s="91"/>
      <c r="H12" s="92"/>
      <c r="I12" s="92"/>
      <c r="J12" s="93"/>
      <c r="K12" s="103">
        <f t="shared" si="0"/>
        <v>0</v>
      </c>
      <c r="L12" s="104" t="e">
        <f t="shared" si="1"/>
        <v>#DIV/0!</v>
      </c>
    </row>
    <row r="13" spans="1:12" ht="12.75">
      <c r="A13" s="73">
        <v>9</v>
      </c>
      <c r="B13" s="81"/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 t="s">
        <v>37</v>
      </c>
      <c r="C14" s="90"/>
      <c r="D14" s="90">
        <v>0</v>
      </c>
      <c r="E14" s="90">
        <v>27</v>
      </c>
      <c r="F14" s="90">
        <v>0</v>
      </c>
      <c r="G14" s="91">
        <v>1</v>
      </c>
      <c r="H14" s="92">
        <v>37</v>
      </c>
      <c r="I14" s="92">
        <v>34</v>
      </c>
      <c r="J14" s="93">
        <v>14.2</v>
      </c>
      <c r="K14" s="103">
        <f t="shared" si="0"/>
        <v>1.176111111111111</v>
      </c>
      <c r="L14" s="104">
        <f t="shared" si="1"/>
        <v>59.87745081732721</v>
      </c>
    </row>
    <row r="15" spans="1:12" ht="12.75">
      <c r="A15" s="73">
        <v>11</v>
      </c>
      <c r="B15" s="81" t="s">
        <v>38</v>
      </c>
      <c r="C15" s="90"/>
      <c r="D15" s="90">
        <v>0</v>
      </c>
      <c r="E15" s="90">
        <v>28</v>
      </c>
      <c r="F15" s="90">
        <v>30</v>
      </c>
      <c r="G15" s="91">
        <v>1</v>
      </c>
      <c r="H15" s="92">
        <v>41</v>
      </c>
      <c r="I15" s="92">
        <v>0</v>
      </c>
      <c r="J15" s="93">
        <v>16.2</v>
      </c>
      <c r="K15" s="103">
        <f t="shared" si="0"/>
        <v>1.2083333333333333</v>
      </c>
      <c r="L15" s="104">
        <f t="shared" si="1"/>
        <v>51.08556832694764</v>
      </c>
    </row>
    <row r="16" spans="1:12" ht="12.75">
      <c r="A16" s="73">
        <v>12</v>
      </c>
      <c r="B16" s="81" t="s">
        <v>39</v>
      </c>
      <c r="C16" s="90"/>
      <c r="D16" s="90">
        <v>0</v>
      </c>
      <c r="E16" s="90">
        <v>28</v>
      </c>
      <c r="F16" s="90">
        <v>0</v>
      </c>
      <c r="G16" s="91">
        <v>1</v>
      </c>
      <c r="H16" s="92">
        <v>36</v>
      </c>
      <c r="I16" s="92">
        <v>42</v>
      </c>
      <c r="J16" s="93">
        <v>16.3</v>
      </c>
      <c r="K16" s="103">
        <f t="shared" si="0"/>
        <v>1.145</v>
      </c>
      <c r="L16" s="104">
        <f t="shared" si="1"/>
        <v>53.58051812361025</v>
      </c>
    </row>
    <row r="17" spans="1:12" ht="12.75">
      <c r="A17" s="73">
        <v>13</v>
      </c>
      <c r="B17" s="81" t="s">
        <v>40</v>
      </c>
      <c r="C17" s="90"/>
      <c r="D17" s="90">
        <v>0</v>
      </c>
      <c r="E17" s="90">
        <v>31</v>
      </c>
      <c r="F17" s="90">
        <v>0</v>
      </c>
      <c r="G17" s="91">
        <v>1</v>
      </c>
      <c r="H17" s="92">
        <v>45</v>
      </c>
      <c r="I17" s="92">
        <v>40</v>
      </c>
      <c r="J17" s="93">
        <v>16.4</v>
      </c>
      <c r="K17" s="103">
        <f t="shared" si="0"/>
        <v>1.2444444444444445</v>
      </c>
      <c r="L17" s="104">
        <f t="shared" si="1"/>
        <v>48.998257839721255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 t="s">
        <v>42</v>
      </c>
      <c r="C20" s="90"/>
      <c r="D20" s="90">
        <v>0</v>
      </c>
      <c r="E20" s="90">
        <v>31</v>
      </c>
      <c r="F20" s="90">
        <v>30</v>
      </c>
      <c r="G20" s="92">
        <v>1</v>
      </c>
      <c r="H20" s="92">
        <v>45</v>
      </c>
      <c r="I20" s="92">
        <v>11</v>
      </c>
      <c r="J20" s="93">
        <v>17</v>
      </c>
      <c r="K20" s="103">
        <f t="shared" si="0"/>
        <v>1.2280555555555557</v>
      </c>
      <c r="L20" s="104">
        <f t="shared" si="1"/>
        <v>47.899729898745285</v>
      </c>
    </row>
    <row r="21" spans="1:12" ht="12.75">
      <c r="A21" s="73">
        <v>17</v>
      </c>
      <c r="B21" s="81" t="s">
        <v>43</v>
      </c>
      <c r="C21" s="90"/>
      <c r="D21" s="90">
        <v>0</v>
      </c>
      <c r="E21" s="90">
        <v>32</v>
      </c>
      <c r="F21" s="90">
        <v>30</v>
      </c>
      <c r="G21" s="92">
        <v>1</v>
      </c>
      <c r="H21" s="92">
        <v>43</v>
      </c>
      <c r="I21" s="92">
        <v>1</v>
      </c>
      <c r="J21" s="93">
        <v>15.5</v>
      </c>
      <c r="K21" s="103">
        <f t="shared" si="0"/>
        <v>1.175277777777778</v>
      </c>
      <c r="L21" s="104">
        <f t="shared" si="1"/>
        <v>54.894366465641454</v>
      </c>
    </row>
    <row r="22" spans="1:12" ht="12.75">
      <c r="A22" s="73">
        <v>18</v>
      </c>
      <c r="B22" s="81" t="s">
        <v>51</v>
      </c>
      <c r="C22" s="90"/>
      <c r="D22" s="90">
        <v>0</v>
      </c>
      <c r="E22" s="90">
        <v>34</v>
      </c>
      <c r="F22" s="90">
        <v>0</v>
      </c>
      <c r="G22" s="92">
        <v>1</v>
      </c>
      <c r="H22" s="92">
        <v>58</v>
      </c>
      <c r="I22" s="92">
        <v>16</v>
      </c>
      <c r="J22" s="93">
        <v>12.7</v>
      </c>
      <c r="K22" s="103">
        <f t="shared" si="0"/>
        <v>1.4044444444444446</v>
      </c>
      <c r="L22" s="104">
        <f t="shared" si="1"/>
        <v>56.06498554769261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45</v>
      </c>
      <c r="C24" s="90"/>
      <c r="D24" s="90">
        <v>0</v>
      </c>
      <c r="E24" s="90">
        <v>35</v>
      </c>
      <c r="F24" s="90">
        <v>0</v>
      </c>
      <c r="G24" s="92">
        <v>1</v>
      </c>
      <c r="H24" s="92">
        <v>53</v>
      </c>
      <c r="I24" s="92">
        <v>45</v>
      </c>
      <c r="J24" s="93">
        <v>19.4</v>
      </c>
      <c r="K24" s="103">
        <f t="shared" si="0"/>
        <v>1.3125</v>
      </c>
      <c r="L24" s="104">
        <f t="shared" si="1"/>
        <v>39.27344133529701</v>
      </c>
    </row>
    <row r="25" spans="1:12" ht="12.75">
      <c r="A25" s="73">
        <v>21</v>
      </c>
      <c r="B25" s="81"/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/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90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90"/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90"/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90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90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90"/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:IV1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30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21</v>
      </c>
      <c r="B4" s="36"/>
      <c r="C4" s="39"/>
      <c r="D4" s="39"/>
      <c r="G4" s="66"/>
      <c r="H4" s="43"/>
      <c r="I4" s="39" t="s">
        <v>17</v>
      </c>
      <c r="K4" s="41"/>
      <c r="L4" s="63"/>
      <c r="M4" s="40" t="s">
        <v>18</v>
      </c>
      <c r="O4" s="41"/>
      <c r="P4" s="51" t="s">
        <v>2</v>
      </c>
      <c r="Q4" s="66"/>
      <c r="R4" s="18" t="s">
        <v>22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28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29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31</v>
      </c>
      <c r="C6" s="94"/>
      <c r="D6" s="95">
        <v>1</v>
      </c>
      <c r="E6" s="95">
        <v>11</v>
      </c>
      <c r="F6" s="95">
        <v>23</v>
      </c>
      <c r="G6" s="98">
        <f>D6+E6/60+F6/3600</f>
        <v>1.1897222222222223</v>
      </c>
      <c r="H6" s="95">
        <v>16.2</v>
      </c>
      <c r="I6" s="95"/>
      <c r="J6" s="95">
        <v>4</v>
      </c>
      <c r="K6" s="95">
        <v>0</v>
      </c>
      <c r="L6" s="98">
        <f>I6+J6/60+K6/3600</f>
        <v>0.06666666666666667</v>
      </c>
      <c r="M6" s="95">
        <v>1</v>
      </c>
      <c r="N6" s="95">
        <v>16</v>
      </c>
      <c r="O6" s="95">
        <v>46</v>
      </c>
      <c r="P6" s="95">
        <v>16.5</v>
      </c>
      <c r="Q6" s="98">
        <f>M6+N6/60+O6/3600</f>
        <v>1.2794444444444444</v>
      </c>
      <c r="R6" s="99">
        <f>TRUNC(U6)</f>
        <v>1</v>
      </c>
      <c r="S6" s="99">
        <f>TRUNC((U6-R6)*60)</f>
        <v>12</v>
      </c>
      <c r="T6" s="99">
        <f>(U6-R6-S6/60)*3600</f>
        <v>45.999999999999794</v>
      </c>
      <c r="U6" s="98">
        <f aca="true" t="shared" si="0" ref="U6:U35">Q6-L6</f>
        <v>1.2127777777777777</v>
      </c>
      <c r="V6" s="100">
        <f>5*3600*ABS(G6-U6)+250*ABS(H6-P6)</f>
        <v>489.9999999999971</v>
      </c>
    </row>
    <row r="7" spans="1:22" ht="12.75">
      <c r="A7" s="73">
        <v>2</v>
      </c>
      <c r="B7" s="81"/>
      <c r="C7" s="96"/>
      <c r="D7" s="97"/>
      <c r="E7" s="97"/>
      <c r="F7" s="97"/>
      <c r="G7" s="98">
        <f aca="true" t="shared" si="1" ref="G7:G13">D7+E7/60+F7/3600</f>
        <v>0</v>
      </c>
      <c r="H7" s="97"/>
      <c r="I7" s="97"/>
      <c r="J7" s="97"/>
      <c r="K7" s="97"/>
      <c r="L7" s="98">
        <f aca="true" t="shared" si="2" ref="L7:L35">I7+J7/60+K7/3600</f>
        <v>0</v>
      </c>
      <c r="M7" s="97"/>
      <c r="N7" s="97"/>
      <c r="O7" s="97"/>
      <c r="P7" s="97"/>
      <c r="Q7" s="98">
        <f aca="true" t="shared" si="3" ref="Q7:Q35">M7+N7/60+O7/3600</f>
        <v>0</v>
      </c>
      <c r="R7" s="99">
        <f aca="true" t="shared" si="4" ref="R7:R35">TRUNC(U7)</f>
        <v>0</v>
      </c>
      <c r="S7" s="99">
        <f aca="true" t="shared" si="5" ref="S7:S35">TRUNC((U7-R7)*60)</f>
        <v>0</v>
      </c>
      <c r="T7" s="99">
        <f aca="true" t="shared" si="6" ref="T7:T35">(U7-R7-S7/60)*3600</f>
        <v>0</v>
      </c>
      <c r="U7" s="98">
        <f t="shared" si="0"/>
        <v>0</v>
      </c>
      <c r="V7" s="100">
        <f aca="true" t="shared" si="7" ref="V7:V35">5*3600*ABS(G7-U7)+250*ABS(H7-P7)</f>
        <v>0</v>
      </c>
    </row>
    <row r="8" spans="1:22" ht="12.75">
      <c r="A8" s="73">
        <v>3</v>
      </c>
      <c r="B8" s="81" t="s">
        <v>33</v>
      </c>
      <c r="C8" s="96"/>
      <c r="D8" s="97">
        <v>1</v>
      </c>
      <c r="E8" s="97">
        <v>10</v>
      </c>
      <c r="F8" s="97">
        <v>30</v>
      </c>
      <c r="G8" s="98">
        <f t="shared" si="1"/>
        <v>1.175</v>
      </c>
      <c r="H8" s="97">
        <v>14.3</v>
      </c>
      <c r="I8" s="97"/>
      <c r="J8" s="97">
        <v>4</v>
      </c>
      <c r="K8" s="97">
        <v>32</v>
      </c>
      <c r="L8" s="98">
        <f t="shared" si="2"/>
        <v>0.07555555555555556</v>
      </c>
      <c r="M8" s="97">
        <v>1</v>
      </c>
      <c r="N8" s="97">
        <v>18</v>
      </c>
      <c r="O8" s="97">
        <v>39</v>
      </c>
      <c r="P8" s="97">
        <v>13.8</v>
      </c>
      <c r="Q8" s="98">
        <f t="shared" si="3"/>
        <v>1.3108333333333333</v>
      </c>
      <c r="R8" s="99">
        <f t="shared" si="4"/>
        <v>1</v>
      </c>
      <c r="S8" s="99">
        <f t="shared" si="5"/>
        <v>14</v>
      </c>
      <c r="T8" s="99">
        <f t="shared" si="6"/>
        <v>6.999999999999695</v>
      </c>
      <c r="U8" s="98">
        <f t="shared" si="0"/>
        <v>1.2352777777777777</v>
      </c>
      <c r="V8" s="100">
        <f t="shared" si="7"/>
        <v>1209.9999999999977</v>
      </c>
    </row>
    <row r="9" spans="1:22" ht="12.75">
      <c r="A9" s="73">
        <v>4</v>
      </c>
      <c r="B9" s="81"/>
      <c r="C9" s="96"/>
      <c r="D9" s="97"/>
      <c r="E9" s="97"/>
      <c r="F9" s="97"/>
      <c r="G9" s="98">
        <f t="shared" si="1"/>
        <v>0</v>
      </c>
      <c r="H9" s="97"/>
      <c r="I9" s="97"/>
      <c r="J9" s="97"/>
      <c r="K9" s="97"/>
      <c r="L9" s="98">
        <f t="shared" si="2"/>
        <v>0</v>
      </c>
      <c r="M9" s="97"/>
      <c r="N9" s="97"/>
      <c r="O9" s="97"/>
      <c r="P9" s="97"/>
      <c r="Q9" s="98">
        <f t="shared" si="3"/>
        <v>0</v>
      </c>
      <c r="R9" s="99">
        <f t="shared" si="4"/>
        <v>0</v>
      </c>
      <c r="S9" s="99">
        <f t="shared" si="5"/>
        <v>0</v>
      </c>
      <c r="T9" s="99">
        <f t="shared" si="6"/>
        <v>0</v>
      </c>
      <c r="U9" s="98">
        <f t="shared" si="0"/>
        <v>0</v>
      </c>
      <c r="V9" s="100">
        <f t="shared" si="7"/>
        <v>0</v>
      </c>
    </row>
    <row r="10" spans="1:22" ht="12.75">
      <c r="A10" s="73">
        <v>5</v>
      </c>
      <c r="B10" s="81" t="s">
        <v>55</v>
      </c>
      <c r="C10" s="96"/>
      <c r="D10" s="97">
        <v>1</v>
      </c>
      <c r="E10" s="97">
        <v>2</v>
      </c>
      <c r="F10" s="97">
        <v>20</v>
      </c>
      <c r="G10" s="98">
        <f t="shared" si="1"/>
        <v>1.038888888888889</v>
      </c>
      <c r="H10" s="97">
        <v>18.1</v>
      </c>
      <c r="I10" s="97"/>
      <c r="J10" s="97">
        <v>6</v>
      </c>
      <c r="K10" s="97">
        <v>59</v>
      </c>
      <c r="L10" s="98">
        <f t="shared" si="2"/>
        <v>0.1163888888888889</v>
      </c>
      <c r="M10" s="97">
        <v>1</v>
      </c>
      <c r="N10" s="97">
        <v>10</v>
      </c>
      <c r="O10" s="97">
        <v>1</v>
      </c>
      <c r="P10" s="97">
        <v>16.4</v>
      </c>
      <c r="Q10" s="98">
        <f t="shared" si="3"/>
        <v>1.1669444444444446</v>
      </c>
      <c r="R10" s="99">
        <f t="shared" si="4"/>
        <v>1</v>
      </c>
      <c r="S10" s="99">
        <f t="shared" si="5"/>
        <v>3</v>
      </c>
      <c r="T10" s="99">
        <f t="shared" si="6"/>
        <v>2.0000000000004627</v>
      </c>
      <c r="U10" s="98">
        <f t="shared" si="0"/>
        <v>1.0505555555555557</v>
      </c>
      <c r="V10" s="100">
        <f t="shared" si="7"/>
        <v>635.0000000000016</v>
      </c>
    </row>
    <row r="11" spans="1:22" ht="12.75">
      <c r="A11" s="73">
        <v>6</v>
      </c>
      <c r="B11" s="81" t="s">
        <v>44</v>
      </c>
      <c r="C11" s="96"/>
      <c r="D11" s="97">
        <v>1</v>
      </c>
      <c r="E11" s="97">
        <v>15</v>
      </c>
      <c r="F11" s="97">
        <v>0</v>
      </c>
      <c r="G11" s="98">
        <f t="shared" si="1"/>
        <v>1.25</v>
      </c>
      <c r="H11" s="97">
        <v>18</v>
      </c>
      <c r="I11" s="97"/>
      <c r="J11" s="97">
        <v>11</v>
      </c>
      <c r="K11" s="97">
        <v>0</v>
      </c>
      <c r="L11" s="98">
        <f t="shared" si="2"/>
        <v>0.18333333333333332</v>
      </c>
      <c r="M11" s="97">
        <v>1</v>
      </c>
      <c r="N11" s="97">
        <v>25</v>
      </c>
      <c r="O11" s="97">
        <v>42</v>
      </c>
      <c r="P11" s="97">
        <v>17.15</v>
      </c>
      <c r="Q11" s="98">
        <f>M11+N11/60+O11/3600</f>
        <v>1.4283333333333335</v>
      </c>
      <c r="R11" s="99">
        <f>TRUNC(U11)</f>
        <v>1</v>
      </c>
      <c r="S11" s="99">
        <f>TRUNC((U11-R11)*60)</f>
        <v>14</v>
      </c>
      <c r="T11" s="99">
        <f>(U11-R11-S11/60)*3600</f>
        <v>42.00000000000037</v>
      </c>
      <c r="U11" s="98">
        <f>Q11-L11</f>
        <v>1.245</v>
      </c>
      <c r="V11" s="100">
        <f t="shared" si="7"/>
        <v>302.4999999999984</v>
      </c>
    </row>
    <row r="12" spans="1:22" ht="12.75">
      <c r="A12" s="73">
        <v>7</v>
      </c>
      <c r="B12" s="81"/>
      <c r="C12" s="96"/>
      <c r="D12" s="97"/>
      <c r="E12" s="97"/>
      <c r="F12" s="97"/>
      <c r="G12" s="98">
        <f t="shared" si="1"/>
        <v>0</v>
      </c>
      <c r="H12" s="97"/>
      <c r="I12" s="97"/>
      <c r="J12" s="97"/>
      <c r="K12" s="97"/>
      <c r="L12" s="98">
        <f t="shared" si="2"/>
        <v>0</v>
      </c>
      <c r="M12" s="97"/>
      <c r="N12" s="97"/>
      <c r="O12" s="97"/>
      <c r="P12" s="97"/>
      <c r="Q12" s="98">
        <f t="shared" si="3"/>
        <v>0</v>
      </c>
      <c r="R12" s="99">
        <f t="shared" si="4"/>
        <v>0</v>
      </c>
      <c r="S12" s="99">
        <f t="shared" si="5"/>
        <v>0</v>
      </c>
      <c r="T12" s="99">
        <f t="shared" si="6"/>
        <v>0</v>
      </c>
      <c r="U12" s="98">
        <f t="shared" si="0"/>
        <v>0</v>
      </c>
      <c r="V12" s="100">
        <f t="shared" si="7"/>
        <v>0</v>
      </c>
    </row>
    <row r="13" spans="1:22" ht="12.75">
      <c r="A13" s="73">
        <v>8</v>
      </c>
      <c r="B13" s="81" t="s">
        <v>35</v>
      </c>
      <c r="C13" s="96"/>
      <c r="D13" s="97">
        <v>1</v>
      </c>
      <c r="E13" s="97">
        <v>20</v>
      </c>
      <c r="F13" s="97">
        <v>0</v>
      </c>
      <c r="G13" s="98">
        <f t="shared" si="1"/>
        <v>1.3333333333333333</v>
      </c>
      <c r="H13" s="97">
        <v>17.5</v>
      </c>
      <c r="I13" s="97"/>
      <c r="J13" s="97">
        <v>13</v>
      </c>
      <c r="K13" s="97">
        <v>30</v>
      </c>
      <c r="L13" s="98">
        <f t="shared" si="2"/>
        <v>0.225</v>
      </c>
      <c r="M13" s="97">
        <v>1</v>
      </c>
      <c r="N13" s="97">
        <v>33</v>
      </c>
      <c r="O13" s="97">
        <v>30</v>
      </c>
      <c r="P13" s="97">
        <v>17.1</v>
      </c>
      <c r="Q13" s="98">
        <f t="shared" si="3"/>
        <v>1.5583333333333333</v>
      </c>
      <c r="R13" s="99">
        <f t="shared" si="4"/>
        <v>1</v>
      </c>
      <c r="S13" s="99">
        <f t="shared" si="5"/>
        <v>20</v>
      </c>
      <c r="T13" s="100">
        <f t="shared" si="6"/>
        <v>-1.9984014443252818E-13</v>
      </c>
      <c r="U13" s="98">
        <f t="shared" si="0"/>
        <v>1.3333333333333333</v>
      </c>
      <c r="V13" s="100">
        <f t="shared" si="7"/>
        <v>99.99999999999964</v>
      </c>
    </row>
    <row r="14" spans="1:22" ht="12.75">
      <c r="A14" s="73">
        <v>9</v>
      </c>
      <c r="B14" s="81" t="s">
        <v>36</v>
      </c>
      <c r="C14" s="96"/>
      <c r="D14" s="97">
        <v>1</v>
      </c>
      <c r="E14" s="97">
        <v>19</v>
      </c>
      <c r="F14" s="97">
        <v>48</v>
      </c>
      <c r="G14" s="98">
        <f aca="true" t="shared" si="8" ref="G14:G35">D14+E14/60+F14/3600</f>
        <v>1.33</v>
      </c>
      <c r="H14" s="97">
        <v>18.6</v>
      </c>
      <c r="I14" s="97"/>
      <c r="J14" s="97">
        <v>11</v>
      </c>
      <c r="K14" s="97">
        <v>30</v>
      </c>
      <c r="L14" s="98">
        <f t="shared" si="2"/>
        <v>0.19166666666666665</v>
      </c>
      <c r="M14" s="97">
        <v>1</v>
      </c>
      <c r="N14" s="97">
        <v>31</v>
      </c>
      <c r="O14" s="97">
        <v>0</v>
      </c>
      <c r="P14" s="97">
        <v>18.6</v>
      </c>
      <c r="Q14" s="98">
        <f t="shared" si="3"/>
        <v>1.5166666666666666</v>
      </c>
      <c r="R14" s="99">
        <f t="shared" si="4"/>
        <v>1</v>
      </c>
      <c r="S14" s="99">
        <f t="shared" si="5"/>
        <v>19</v>
      </c>
      <c r="T14" s="99">
        <f t="shared" si="6"/>
        <v>29.999999999999893</v>
      </c>
      <c r="U14" s="98">
        <f t="shared" si="0"/>
        <v>1.325</v>
      </c>
      <c r="V14" s="100">
        <f t="shared" si="7"/>
        <v>90.00000000000207</v>
      </c>
    </row>
    <row r="15" spans="1:22" ht="12.75">
      <c r="A15" s="73">
        <v>10</v>
      </c>
      <c r="B15" s="81" t="s">
        <v>37</v>
      </c>
      <c r="C15" s="96"/>
      <c r="D15" s="97">
        <v>1</v>
      </c>
      <c r="E15" s="97">
        <v>14</v>
      </c>
      <c r="F15" s="97">
        <v>0</v>
      </c>
      <c r="G15" s="98">
        <f t="shared" si="8"/>
        <v>1.2333333333333334</v>
      </c>
      <c r="H15" s="97">
        <v>16.5</v>
      </c>
      <c r="I15" s="97"/>
      <c r="J15" s="97">
        <v>12</v>
      </c>
      <c r="K15" s="97">
        <v>0</v>
      </c>
      <c r="L15" s="98">
        <f t="shared" si="2"/>
        <v>0.2</v>
      </c>
      <c r="M15" s="97">
        <v>1</v>
      </c>
      <c r="N15" s="97">
        <v>26</v>
      </c>
      <c r="O15" s="97">
        <v>5</v>
      </c>
      <c r="P15" s="97">
        <v>16.65</v>
      </c>
      <c r="Q15" s="98">
        <f t="shared" si="3"/>
        <v>1.4347222222222222</v>
      </c>
      <c r="R15" s="99">
        <f t="shared" si="4"/>
        <v>1</v>
      </c>
      <c r="S15" s="99">
        <f t="shared" si="5"/>
        <v>14</v>
      </c>
      <c r="T15" s="99">
        <f t="shared" si="6"/>
        <v>5.000000000000182</v>
      </c>
      <c r="U15" s="98">
        <f t="shared" si="0"/>
        <v>1.2347222222222223</v>
      </c>
      <c r="V15" s="100">
        <f t="shared" si="7"/>
        <v>62.49999999999956</v>
      </c>
    </row>
    <row r="16" spans="1:22" ht="12.75">
      <c r="A16" s="73">
        <v>11</v>
      </c>
      <c r="B16" s="81" t="s">
        <v>38</v>
      </c>
      <c r="C16" s="96"/>
      <c r="D16" s="97">
        <v>1</v>
      </c>
      <c r="E16" s="97">
        <v>17</v>
      </c>
      <c r="F16" s="97">
        <v>30</v>
      </c>
      <c r="G16" s="98">
        <f t="shared" si="8"/>
        <v>1.2916666666666665</v>
      </c>
      <c r="H16" s="97">
        <v>16.6</v>
      </c>
      <c r="I16" s="97"/>
      <c r="J16" s="97">
        <v>15</v>
      </c>
      <c r="K16" s="97">
        <v>30</v>
      </c>
      <c r="L16" s="98">
        <f t="shared" si="2"/>
        <v>0.25833333333333336</v>
      </c>
      <c r="M16" s="97">
        <v>1</v>
      </c>
      <c r="N16" s="97">
        <v>28</v>
      </c>
      <c r="O16" s="97">
        <v>34</v>
      </c>
      <c r="P16" s="97">
        <v>15.4</v>
      </c>
      <c r="Q16" s="98">
        <f t="shared" si="3"/>
        <v>1.4761111111111112</v>
      </c>
      <c r="R16" s="99">
        <f t="shared" si="4"/>
        <v>1</v>
      </c>
      <c r="S16" s="99">
        <f t="shared" si="5"/>
        <v>13</v>
      </c>
      <c r="T16" s="99">
        <f t="shared" si="6"/>
        <v>4.000000000000226</v>
      </c>
      <c r="U16" s="98">
        <f t="shared" si="0"/>
        <v>1.2177777777777778</v>
      </c>
      <c r="V16" s="100">
        <f t="shared" si="7"/>
        <v>1629.9999999999964</v>
      </c>
    </row>
    <row r="17" spans="1:22" ht="12.75">
      <c r="A17" s="73">
        <v>12</v>
      </c>
      <c r="B17" s="81" t="s">
        <v>39</v>
      </c>
      <c r="C17" s="96"/>
      <c r="D17" s="97">
        <v>1</v>
      </c>
      <c r="E17" s="97">
        <v>15</v>
      </c>
      <c r="F17" s="97">
        <v>0</v>
      </c>
      <c r="G17" s="98">
        <f t="shared" si="8"/>
        <v>1.25</v>
      </c>
      <c r="H17" s="97">
        <v>16.1</v>
      </c>
      <c r="I17" s="97"/>
      <c r="J17" s="97">
        <v>14</v>
      </c>
      <c r="K17" s="97">
        <v>0</v>
      </c>
      <c r="L17" s="98">
        <f t="shared" si="2"/>
        <v>0.23333333333333334</v>
      </c>
      <c r="M17" s="97">
        <v>1</v>
      </c>
      <c r="N17" s="97">
        <v>28</v>
      </c>
      <c r="O17" s="97">
        <v>54</v>
      </c>
      <c r="P17" s="97">
        <v>16.7</v>
      </c>
      <c r="Q17" s="98">
        <f t="shared" si="3"/>
        <v>1.4816666666666667</v>
      </c>
      <c r="R17" s="99">
        <f t="shared" si="4"/>
        <v>1</v>
      </c>
      <c r="S17" s="99">
        <f t="shared" si="5"/>
        <v>14</v>
      </c>
      <c r="T17" s="99">
        <f t="shared" si="6"/>
        <v>53.99999999999985</v>
      </c>
      <c r="U17" s="98">
        <f t="shared" si="0"/>
        <v>1.2483333333333333</v>
      </c>
      <c r="V17" s="100">
        <f t="shared" si="7"/>
        <v>180.00000000000014</v>
      </c>
    </row>
    <row r="18" spans="1:22" ht="12.75">
      <c r="A18" s="73">
        <v>13</v>
      </c>
      <c r="B18" s="81" t="s">
        <v>40</v>
      </c>
      <c r="C18" s="96"/>
      <c r="D18" s="97">
        <v>1</v>
      </c>
      <c r="E18" s="97">
        <v>16</v>
      </c>
      <c r="F18" s="97">
        <v>0</v>
      </c>
      <c r="G18" s="98">
        <f t="shared" si="8"/>
        <v>1.2666666666666666</v>
      </c>
      <c r="H18" s="97">
        <v>17.6</v>
      </c>
      <c r="I18" s="97"/>
      <c r="J18" s="97">
        <v>14</v>
      </c>
      <c r="K18" s="97">
        <v>30</v>
      </c>
      <c r="L18" s="98">
        <f t="shared" si="2"/>
        <v>0.24166666666666667</v>
      </c>
      <c r="M18" s="97">
        <v>1</v>
      </c>
      <c r="N18" s="97">
        <v>30</v>
      </c>
      <c r="O18" s="97">
        <v>20</v>
      </c>
      <c r="P18" s="97">
        <v>19.1</v>
      </c>
      <c r="Q18" s="98">
        <f t="shared" si="3"/>
        <v>1.5055555555555555</v>
      </c>
      <c r="R18" s="99">
        <f t="shared" si="4"/>
        <v>1</v>
      </c>
      <c r="S18" s="99">
        <f t="shared" si="5"/>
        <v>15</v>
      </c>
      <c r="T18" s="99">
        <f t="shared" si="6"/>
        <v>49.99999999999982</v>
      </c>
      <c r="U18" s="98">
        <f t="shared" si="0"/>
        <v>1.2638888888888888</v>
      </c>
      <c r="V18" s="100">
        <f t="shared" si="7"/>
        <v>424.99999999999983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 t="s">
        <v>41</v>
      </c>
      <c r="C20" s="96"/>
      <c r="D20" s="97">
        <v>1</v>
      </c>
      <c r="E20" s="97">
        <v>16</v>
      </c>
      <c r="F20" s="97">
        <v>20</v>
      </c>
      <c r="G20" s="98">
        <f t="shared" si="8"/>
        <v>1.2722222222222221</v>
      </c>
      <c r="H20" s="97">
        <v>16.5</v>
      </c>
      <c r="I20" s="97"/>
      <c r="J20" s="97">
        <v>15</v>
      </c>
      <c r="K20" s="97">
        <v>59</v>
      </c>
      <c r="L20" s="98">
        <f t="shared" si="2"/>
        <v>0.2663888888888889</v>
      </c>
      <c r="M20" s="97">
        <v>1</v>
      </c>
      <c r="N20" s="97">
        <v>32</v>
      </c>
      <c r="O20" s="97">
        <v>17</v>
      </c>
      <c r="P20" s="97">
        <v>16.1</v>
      </c>
      <c r="Q20" s="98">
        <f t="shared" si="3"/>
        <v>1.5380555555555555</v>
      </c>
      <c r="R20" s="99">
        <f t="shared" si="4"/>
        <v>1</v>
      </c>
      <c r="S20" s="99">
        <f t="shared" si="5"/>
        <v>16</v>
      </c>
      <c r="T20" s="99">
        <f t="shared" si="6"/>
        <v>17.999999999999417</v>
      </c>
      <c r="U20" s="98">
        <f t="shared" si="0"/>
        <v>1.2716666666666665</v>
      </c>
      <c r="V20" s="100">
        <f t="shared" si="7"/>
        <v>110.00000000000121</v>
      </c>
    </row>
    <row r="21" spans="1:22" ht="12.75">
      <c r="A21" s="73">
        <v>16</v>
      </c>
      <c r="B21" s="81" t="s">
        <v>42</v>
      </c>
      <c r="C21" s="96"/>
      <c r="D21" s="97">
        <v>1</v>
      </c>
      <c r="E21" s="97">
        <v>21</v>
      </c>
      <c r="F21" s="97">
        <v>40</v>
      </c>
      <c r="G21" s="98">
        <f t="shared" si="8"/>
        <v>1.3611111111111112</v>
      </c>
      <c r="H21" s="97">
        <v>15.7</v>
      </c>
      <c r="I21" s="97"/>
      <c r="J21" s="97">
        <v>16</v>
      </c>
      <c r="K21" s="97">
        <v>30</v>
      </c>
      <c r="L21" s="98">
        <f t="shared" si="2"/>
        <v>0.275</v>
      </c>
      <c r="M21" s="97">
        <v>1</v>
      </c>
      <c r="N21" s="97">
        <v>32</v>
      </c>
      <c r="O21" s="97">
        <v>55</v>
      </c>
      <c r="P21" s="97">
        <v>15.1</v>
      </c>
      <c r="Q21" s="98">
        <f t="shared" si="3"/>
        <v>1.548611111111111</v>
      </c>
      <c r="R21" s="99">
        <f t="shared" si="4"/>
        <v>1</v>
      </c>
      <c r="S21" s="99">
        <f t="shared" si="5"/>
        <v>16</v>
      </c>
      <c r="T21" s="99">
        <f t="shared" si="6"/>
        <v>24.999999999998913</v>
      </c>
      <c r="U21" s="98">
        <f t="shared" si="0"/>
        <v>1.2736111111111108</v>
      </c>
      <c r="V21" s="100">
        <f t="shared" si="7"/>
        <v>1725.0000000000064</v>
      </c>
    </row>
    <row r="22" spans="1:22" ht="12.75">
      <c r="A22" s="73">
        <v>17</v>
      </c>
      <c r="B22" s="81" t="s">
        <v>43</v>
      </c>
      <c r="C22" s="96"/>
      <c r="D22" s="97">
        <v>1</v>
      </c>
      <c r="E22" s="97">
        <v>18</v>
      </c>
      <c r="F22" s="97">
        <v>27.5</v>
      </c>
      <c r="G22" s="98">
        <f t="shared" si="8"/>
        <v>1.307638888888889</v>
      </c>
      <c r="H22" s="97">
        <v>16.35</v>
      </c>
      <c r="I22" s="97"/>
      <c r="J22" s="97">
        <v>17</v>
      </c>
      <c r="K22" s="97">
        <v>0</v>
      </c>
      <c r="L22" s="98">
        <f t="shared" si="2"/>
        <v>0.2833333333333333</v>
      </c>
      <c r="M22" s="97">
        <v>1</v>
      </c>
      <c r="N22" s="97">
        <v>31</v>
      </c>
      <c r="O22" s="97">
        <v>47</v>
      </c>
      <c r="P22" s="97">
        <v>15.35</v>
      </c>
      <c r="Q22" s="98">
        <f t="shared" si="3"/>
        <v>1.5297222222222222</v>
      </c>
      <c r="R22" s="99">
        <f t="shared" si="4"/>
        <v>1</v>
      </c>
      <c r="S22" s="99">
        <f t="shared" si="5"/>
        <v>14</v>
      </c>
      <c r="T22" s="99">
        <f t="shared" si="6"/>
        <v>46.99999999999955</v>
      </c>
      <c r="U22" s="98">
        <f t="shared" si="0"/>
        <v>1.2463888888888888</v>
      </c>
      <c r="V22" s="100">
        <f t="shared" si="7"/>
        <v>1352.500000000005</v>
      </c>
    </row>
    <row r="23" spans="1:22" ht="12.75">
      <c r="A23" s="73">
        <v>18</v>
      </c>
      <c r="B23" s="81" t="s">
        <v>56</v>
      </c>
      <c r="C23" s="96"/>
      <c r="D23" s="97">
        <v>1</v>
      </c>
      <c r="E23" s="97">
        <v>19</v>
      </c>
      <c r="F23" s="97">
        <v>48</v>
      </c>
      <c r="G23" s="98">
        <f t="shared" si="8"/>
        <v>1.33</v>
      </c>
      <c r="H23" s="97">
        <v>10.8</v>
      </c>
      <c r="I23" s="97"/>
      <c r="J23" s="97">
        <v>34</v>
      </c>
      <c r="K23" s="97">
        <v>59</v>
      </c>
      <c r="L23" s="98">
        <f t="shared" si="2"/>
        <v>0.5830555555555555</v>
      </c>
      <c r="M23" s="97">
        <v>1</v>
      </c>
      <c r="N23" s="97">
        <v>57</v>
      </c>
      <c r="O23" s="97">
        <v>11</v>
      </c>
      <c r="P23" s="97">
        <v>13</v>
      </c>
      <c r="Q23" s="98">
        <f t="shared" si="3"/>
        <v>1.9530555555555555</v>
      </c>
      <c r="R23" s="99">
        <f t="shared" si="4"/>
        <v>1</v>
      </c>
      <c r="S23" s="99">
        <f t="shared" si="5"/>
        <v>22</v>
      </c>
      <c r="T23" s="99">
        <f t="shared" si="6"/>
        <v>12.000000000000476</v>
      </c>
      <c r="U23" s="98">
        <f t="shared" si="0"/>
        <v>1.37</v>
      </c>
      <c r="V23" s="100">
        <f t="shared" si="7"/>
        <v>1270.0000000000005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45</v>
      </c>
      <c r="C25" s="96"/>
      <c r="D25" s="97">
        <v>1</v>
      </c>
      <c r="E25" s="97">
        <v>25</v>
      </c>
      <c r="F25" s="97">
        <v>15</v>
      </c>
      <c r="G25" s="98">
        <f t="shared" si="8"/>
        <v>1.4208333333333334</v>
      </c>
      <c r="H25" s="97">
        <v>18</v>
      </c>
      <c r="I25" s="97"/>
      <c r="J25" s="97">
        <v>17</v>
      </c>
      <c r="K25" s="97">
        <v>59</v>
      </c>
      <c r="L25" s="98">
        <f t="shared" si="2"/>
        <v>0.2997222222222222</v>
      </c>
      <c r="M25" s="97">
        <v>1</v>
      </c>
      <c r="N25" s="97">
        <v>43</v>
      </c>
      <c r="O25" s="97">
        <v>30</v>
      </c>
      <c r="P25" s="97">
        <v>20</v>
      </c>
      <c r="Q25" s="98">
        <f t="shared" si="3"/>
        <v>1.725</v>
      </c>
      <c r="R25" s="99">
        <f t="shared" si="4"/>
        <v>1</v>
      </c>
      <c r="S25" s="99">
        <f t="shared" si="5"/>
        <v>25</v>
      </c>
      <c r="T25" s="99">
        <f t="shared" si="6"/>
        <v>31.00000000000025</v>
      </c>
      <c r="U25" s="98">
        <f t="shared" si="0"/>
        <v>1.4252777777777779</v>
      </c>
      <c r="V25" s="100">
        <f t="shared" si="7"/>
        <v>580.0000000000005</v>
      </c>
    </row>
    <row r="26" spans="1:22" ht="12.75">
      <c r="A26" s="73">
        <v>21</v>
      </c>
      <c r="B26" s="81"/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57</v>
      </c>
      <c r="C27" s="96"/>
      <c r="D27" s="97">
        <v>1</v>
      </c>
      <c r="E27" s="97">
        <v>14</v>
      </c>
      <c r="F27" s="97">
        <v>30</v>
      </c>
      <c r="G27" s="98">
        <f t="shared" si="8"/>
        <v>1.2416666666666667</v>
      </c>
      <c r="H27" s="97">
        <v>17.7</v>
      </c>
      <c r="I27" s="97"/>
      <c r="J27" s="97">
        <v>14</v>
      </c>
      <c r="K27" s="97">
        <v>59</v>
      </c>
      <c r="L27" s="98">
        <f t="shared" si="2"/>
        <v>0.24972222222222223</v>
      </c>
      <c r="M27" s="97">
        <v>1</v>
      </c>
      <c r="N27" s="97">
        <v>31</v>
      </c>
      <c r="O27" s="97">
        <v>20</v>
      </c>
      <c r="P27" s="97">
        <v>18.5</v>
      </c>
      <c r="Q27" s="98">
        <f t="shared" si="3"/>
        <v>1.5222222222222221</v>
      </c>
      <c r="R27" s="99">
        <f t="shared" si="4"/>
        <v>1</v>
      </c>
      <c r="S27" s="99">
        <f t="shared" si="5"/>
        <v>16</v>
      </c>
      <c r="T27" s="99">
        <f t="shared" si="6"/>
        <v>20.999999999999886</v>
      </c>
      <c r="U27" s="98">
        <f t="shared" si="0"/>
        <v>1.2725</v>
      </c>
      <c r="V27" s="100">
        <f t="shared" si="7"/>
        <v>754.9999999999991</v>
      </c>
    </row>
    <row r="28" spans="1:22" ht="12.75">
      <c r="A28" s="73">
        <v>23</v>
      </c>
      <c r="B28" s="96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96"/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96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96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96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96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 M Midyett</cp:lastModifiedBy>
  <dcterms:created xsi:type="dcterms:W3CDTF">2003-03-03T19:55:01Z</dcterms:created>
  <dcterms:modified xsi:type="dcterms:W3CDTF">2009-07-03T23:17:41Z</dcterms:modified>
  <cp:category/>
  <cp:version/>
  <cp:contentType/>
  <cp:contentStatus/>
</cp:coreProperties>
</file>